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770" windowHeight="4635" activeTab="4"/>
  </bookViews>
  <sheets>
    <sheet name="Tuần 1" sheetId="3" r:id="rId1"/>
    <sheet name="Tuần 2" sheetId="4" r:id="rId2"/>
    <sheet name="Tuần 3" sheetId="2" r:id="rId3"/>
    <sheet name="Tuần 4" sheetId="8" r:id="rId4"/>
    <sheet name="tuần 5" sheetId="1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K16" i="8" l="1"/>
  <c r="K18" i="8" s="1"/>
  <c r="J16" i="8"/>
  <c r="J24" i="8" s="1"/>
  <c r="I24" i="8"/>
  <c r="I17" i="8"/>
  <c r="I16" i="8"/>
  <c r="H23" i="8" l="1"/>
  <c r="H22" i="8"/>
  <c r="H21" i="8"/>
  <c r="H20" i="8"/>
  <c r="H19" i="8"/>
  <c r="H18" i="8"/>
  <c r="H17" i="8"/>
  <c r="H16" i="8"/>
  <c r="H24" i="8" s="1"/>
  <c r="G20" i="8"/>
  <c r="G19" i="8"/>
  <c r="G18" i="8"/>
  <c r="G17" i="8"/>
  <c r="G16" i="8"/>
  <c r="G18" i="2"/>
  <c r="F17" i="8"/>
  <c r="F16" i="8"/>
  <c r="F18" i="8" s="1"/>
  <c r="J20" i="2" l="1"/>
  <c r="J17" i="2"/>
  <c r="J16" i="2"/>
  <c r="I20" i="2"/>
  <c r="I17" i="2"/>
  <c r="I16" i="2"/>
  <c r="H18" i="2"/>
  <c r="H19" i="2"/>
  <c r="H17" i="2"/>
  <c r="H16" i="2"/>
  <c r="G17" i="2"/>
  <c r="G16" i="2"/>
  <c r="G19" i="2" s="1"/>
  <c r="F18" i="2"/>
  <c r="F17" i="2"/>
  <c r="F16" i="2"/>
  <c r="H20" i="2" l="1"/>
  <c r="I21" i="4"/>
  <c r="I18" i="4"/>
  <c r="I17" i="4"/>
  <c r="I16" i="4"/>
  <c r="H17" i="4" l="1"/>
  <c r="H16" i="4"/>
  <c r="H21" i="4" s="1"/>
  <c r="G21" i="4" l="1"/>
  <c r="G16" i="4"/>
  <c r="G20" i="4"/>
  <c r="G19" i="4"/>
  <c r="G18" i="4"/>
  <c r="G17" i="4"/>
  <c r="F17" i="4" l="1"/>
  <c r="F16" i="4"/>
  <c r="F18" i="4" s="1"/>
  <c r="J20" i="3" l="1"/>
  <c r="I21" i="3" l="1"/>
  <c r="I20" i="3"/>
  <c r="I22" i="3" s="1"/>
  <c r="H21" i="3" l="1"/>
  <c r="H20" i="3"/>
  <c r="H22" i="3" s="1"/>
  <c r="G20" i="3" l="1"/>
  <c r="F11" i="3" l="1"/>
  <c r="F21" i="3" l="1"/>
  <c r="F20" i="3"/>
  <c r="F22" i="3" s="1"/>
</calcChain>
</file>

<file path=xl/sharedStrings.xml><?xml version="1.0" encoding="utf-8"?>
<sst xmlns="http://schemas.openxmlformats.org/spreadsheetml/2006/main" count="220" uniqueCount="167">
  <si>
    <t>CANH</t>
  </si>
  <si>
    <t>MẶN</t>
  </si>
  <si>
    <r>
      <t>TM</t>
    </r>
    <r>
      <rPr>
        <sz val="13"/>
        <rFont val="Times New Roman"/>
        <family val="1"/>
      </rPr>
      <t>: Dưa hấu</t>
    </r>
  </si>
  <si>
    <r>
      <t>TM</t>
    </r>
    <r>
      <rPr>
        <sz val="13"/>
        <rFont val="Times New Roman"/>
        <family val="1"/>
      </rPr>
      <t>: Thanh long</t>
    </r>
  </si>
  <si>
    <t>SDD: Phô mai
BP: Tăng lượng canh</t>
  </si>
  <si>
    <t>Cấp dưỡng</t>
  </si>
  <si>
    <t>Nguyễn Văn Thành</t>
  </si>
  <si>
    <t>SDD: Bánh AFC
BP: Tăng lượng canh</t>
  </si>
  <si>
    <t>Phở bò
Uống sữa</t>
  </si>
  <si>
    <r>
      <t>TM</t>
    </r>
    <r>
      <rPr>
        <sz val="13"/>
        <rFont val="Times New Roman"/>
        <family val="1"/>
      </rPr>
      <t>: Chuối sứ</t>
    </r>
  </si>
  <si>
    <t>Lê Đức Tâm</t>
  </si>
  <si>
    <t>SDD: Bánh Nabati
BP: Tăng lượng canh</t>
  </si>
  <si>
    <t>SDD: Bánh gạo
BP: Tăng lượng canh</t>
  </si>
  <si>
    <t>THỨ/
NGÀY</t>
  </si>
  <si>
    <t>BỮA SÁNG</t>
  </si>
  <si>
    <t>BỮA TRƯA</t>
  </si>
  <si>
    <t>BỮA XẾ</t>
  </si>
  <si>
    <t>Nguyễn Thị Giang Lý</t>
  </si>
  <si>
    <t>P. Hiệu trưởng</t>
  </si>
  <si>
    <r>
      <t xml:space="preserve">TM: </t>
    </r>
    <r>
      <rPr>
        <sz val="13"/>
        <rFont val="Times New Roman"/>
        <family val="1"/>
      </rPr>
      <t xml:space="preserve"> Thanh long</t>
    </r>
  </si>
  <si>
    <t>Nguyễn Tài Sức</t>
  </si>
  <si>
    <t xml:space="preserve">Hủ tíu bò kho
</t>
  </si>
  <si>
    <t>Phụ sáng
Uống sữa</t>
  </si>
  <si>
    <t>Canh bí đỏ, đậu hũ non, bông hẹ, thịt, tôm khô</t>
  </si>
  <si>
    <t>Vũ Thị Kim Loan</t>
  </si>
  <si>
    <t>Canh bí đỏ, nấm bào ngư, thịt, tôm khô</t>
  </si>
  <si>
    <t xml:space="preserve">
Súp thập cẩm
Uống sữa
</t>
  </si>
  <si>
    <t>SDD: Bánh Hura
BP: Tăng lượng canh</t>
  </si>
  <si>
    <r>
      <t>TM</t>
    </r>
    <r>
      <rPr>
        <sz val="13"/>
        <rFont val="Times New Roman"/>
        <family val="1"/>
      </rPr>
      <t>: Đu đủ chín</t>
    </r>
  </si>
  <si>
    <t>Canh thịt gà 
khoai sọ</t>
  </si>
  <si>
    <t xml:space="preserve">Phở gà
</t>
  </si>
  <si>
    <t>Canh chua rau muống
 cá ba sa</t>
  </si>
  <si>
    <t>Hủ tíu Nam vang  tần ô
Sữa chua</t>
  </si>
  <si>
    <t>Canh chua thơm, giá, đậu bắp, thịt heo, 
cá ba sa</t>
  </si>
  <si>
    <t xml:space="preserve"> Cá lóc kho thơm, cà chua</t>
  </si>
  <si>
    <r>
      <t>TM</t>
    </r>
    <r>
      <rPr>
        <sz val="13"/>
        <rFont val="Times New Roman"/>
        <family val="1"/>
      </rPr>
      <t xml:space="preserve">: Nước tắc </t>
    </r>
  </si>
  <si>
    <t>Canh bún 
Sữa chua</t>
  </si>
  <si>
    <t>Bún cá lóc</t>
  </si>
  <si>
    <t>Lẩu mực nấm
Uống sữa</t>
  </si>
  <si>
    <t>Thịt gà kho co ca</t>
  </si>
  <si>
    <t>Nui thịt bò, cải thảo
Uống sữa</t>
  </si>
  <si>
    <t>Canh rau dền, mướp khía nấu tôm khô</t>
  </si>
  <si>
    <r>
      <t xml:space="preserve">SDD: </t>
    </r>
    <r>
      <rPr>
        <sz val="13"/>
        <rFont val="Times New Roman"/>
        <family val="1"/>
      </rPr>
      <t>Bánh Solie</t>
    </r>
    <r>
      <rPr>
        <u/>
        <sz val="13"/>
        <rFont val="Times New Roman"/>
        <family val="1"/>
      </rPr>
      <t xml:space="preserve">
BP: </t>
    </r>
    <r>
      <rPr>
        <sz val="13"/>
        <rFont val="Times New Roman"/>
        <family val="1"/>
      </rPr>
      <t>Tăng lượng canh</t>
    </r>
  </si>
  <si>
    <r>
      <t xml:space="preserve">SDD: </t>
    </r>
    <r>
      <rPr>
        <sz val="13"/>
        <rFont val="Times New Roman"/>
        <family val="1"/>
      </rPr>
      <t>Trứng cút luộc</t>
    </r>
    <r>
      <rPr>
        <u/>
        <sz val="13"/>
        <rFont val="Times New Roman"/>
        <family val="1"/>
      </rPr>
      <t xml:space="preserve">
BP: </t>
    </r>
    <r>
      <rPr>
        <sz val="13"/>
        <rFont val="Times New Roman"/>
        <family val="1"/>
      </rPr>
      <t>Tăng lượng canh</t>
    </r>
  </si>
  <si>
    <t>Thịt heo kho đậu hũ, củ cải trắng</t>
  </si>
  <si>
    <t>Súp hải sản
Uống sữa</t>
  </si>
  <si>
    <t>Bún chả cá
Uống sữa</t>
  </si>
  <si>
    <r>
      <t>TM:</t>
    </r>
    <r>
      <rPr>
        <sz val="13"/>
        <rFont val="Times New Roman"/>
        <family val="1"/>
      </rPr>
      <t xml:space="preserve"> Dưa hấu</t>
    </r>
  </si>
  <si>
    <r>
      <t>SDD</t>
    </r>
    <r>
      <rPr>
        <sz val="13"/>
        <rFont val="Times New Roman"/>
        <family val="1"/>
      </rPr>
      <t xml:space="preserve">: Bánh Hura
</t>
    </r>
    <r>
      <rPr>
        <u/>
        <sz val="13"/>
        <rFont val="Times New Roman"/>
        <family val="1"/>
      </rPr>
      <t xml:space="preserve"> BP</t>
    </r>
    <r>
      <rPr>
        <sz val="13"/>
        <rFont val="Times New Roman"/>
        <family val="1"/>
      </rPr>
      <t>:  Tăng lượng canh</t>
    </r>
  </si>
  <si>
    <r>
      <t>SDD</t>
    </r>
    <r>
      <rPr>
        <sz val="13"/>
        <rFont val="Times New Roman"/>
        <family val="1"/>
      </rPr>
      <t xml:space="preserve">: Bánh gạo
</t>
    </r>
    <r>
      <rPr>
        <u/>
        <sz val="13"/>
        <rFont val="Times New Roman"/>
        <family val="1"/>
      </rPr>
      <t xml:space="preserve"> BP</t>
    </r>
    <r>
      <rPr>
        <sz val="13"/>
        <rFont val="Times New Roman"/>
        <family val="1"/>
      </rPr>
      <t>: Tăng lượng canh</t>
    </r>
  </si>
  <si>
    <r>
      <rPr>
        <u/>
        <sz val="13"/>
        <rFont val="Times New Roman"/>
        <family val="1"/>
      </rPr>
      <t>MẶN:</t>
    </r>
    <r>
      <rPr>
        <sz val="13"/>
        <rFont val="Times New Roman"/>
        <family val="1"/>
      </rPr>
      <t xml:space="preserve"> Trứng hấp thịt heo rau củ 
</t>
    </r>
    <r>
      <rPr>
        <u/>
        <sz val="13"/>
        <rFont val="Times New Roman"/>
        <family val="1"/>
      </rPr>
      <t>XÀO</t>
    </r>
    <r>
      <rPr>
        <sz val="13"/>
        <rFont val="Times New Roman"/>
        <family val="1"/>
      </rPr>
      <t>: Cải dún xào thịt heo</t>
    </r>
  </si>
  <si>
    <r>
      <t>SDD:</t>
    </r>
    <r>
      <rPr>
        <sz val="13"/>
        <rFont val="Times New Roman"/>
        <family val="1"/>
      </rPr>
      <t xml:space="preserve">  Bánh quế</t>
    </r>
    <r>
      <rPr>
        <u/>
        <sz val="13"/>
        <rFont val="Times New Roman"/>
        <family val="1"/>
      </rPr>
      <t xml:space="preserve">
 BP: </t>
    </r>
    <r>
      <rPr>
        <sz val="13"/>
        <rFont val="Times New Roman"/>
        <family val="1"/>
      </rPr>
      <t>Tăng lượng canh</t>
    </r>
  </si>
  <si>
    <r>
      <t>SDD:</t>
    </r>
    <r>
      <rPr>
        <sz val="13"/>
        <rFont val="Times New Roman"/>
        <family val="1"/>
      </rPr>
      <t xml:space="preserve">  Bánh AFC</t>
    </r>
    <r>
      <rPr>
        <u/>
        <sz val="13"/>
        <rFont val="Times New Roman"/>
        <family val="1"/>
      </rPr>
      <t xml:space="preserve">
 BP: </t>
    </r>
    <r>
      <rPr>
        <sz val="13"/>
        <rFont val="Times New Roman"/>
        <family val="1"/>
      </rPr>
      <t>Tăng lượng canh</t>
    </r>
  </si>
  <si>
    <r>
      <t xml:space="preserve">SDD: </t>
    </r>
    <r>
      <rPr>
        <sz val="13"/>
        <rFont val="Times New Roman"/>
        <family val="1"/>
      </rPr>
      <t xml:space="preserve"> Pho mai</t>
    </r>
    <r>
      <rPr>
        <u/>
        <sz val="13"/>
        <rFont val="Times New Roman"/>
        <family val="1"/>
      </rPr>
      <t xml:space="preserve">
 BP: </t>
    </r>
    <r>
      <rPr>
        <sz val="13"/>
        <rFont val="Times New Roman"/>
        <family val="1"/>
      </rPr>
      <t xml:space="preserve">  Tăng lượng canh</t>
    </r>
  </si>
  <si>
    <t>Bún lẩu thái  
Sữa chua</t>
  </si>
  <si>
    <t>Thịt gà hấp nấm hương, khoai tây</t>
  </si>
  <si>
    <t>Cháo tôm khoai mỡ, cải bó xôi
Bánh flan</t>
  </si>
  <si>
    <t>Mực xào dưa leo, cà chua, cần tây</t>
  </si>
  <si>
    <r>
      <t xml:space="preserve">SDD: </t>
    </r>
    <r>
      <rPr>
        <sz val="13"/>
        <rFont val="Times New Roman"/>
        <family val="1"/>
      </rPr>
      <t>Bánh Nabati</t>
    </r>
    <r>
      <rPr>
        <u/>
        <sz val="13"/>
        <rFont val="Times New Roman"/>
        <family val="1"/>
      </rPr>
      <t xml:space="preserve">
BP: </t>
    </r>
    <r>
      <rPr>
        <sz val="13"/>
        <rFont val="Times New Roman"/>
        <family val="1"/>
      </rPr>
      <t>Tăng lượng canh</t>
    </r>
  </si>
  <si>
    <r>
      <t xml:space="preserve">SDD: </t>
    </r>
    <r>
      <rPr>
        <sz val="13"/>
        <rFont val="Times New Roman"/>
        <family val="1"/>
      </rPr>
      <t>Phomai</t>
    </r>
    <r>
      <rPr>
        <u/>
        <sz val="13"/>
        <rFont val="Times New Roman"/>
        <family val="1"/>
      </rPr>
      <t xml:space="preserve">
BP: </t>
    </r>
    <r>
      <rPr>
        <sz val="13"/>
        <rFont val="Times New Roman"/>
        <family val="1"/>
      </rPr>
      <t>Tăng lượng canh</t>
    </r>
  </si>
  <si>
    <t xml:space="preserve">Chả tôm tươi, cà rốt, bông cải xanh, bắp. </t>
  </si>
  <si>
    <t xml:space="preserve">Canh thịt bò nấu đậu hũ, bí ngòi
</t>
  </si>
  <si>
    <r>
      <t>TM</t>
    </r>
    <r>
      <rPr>
        <sz val="13"/>
        <rFont val="Times New Roman"/>
        <family val="1"/>
      </rPr>
      <t xml:space="preserve">: Dưa hấu 
</t>
    </r>
  </si>
  <si>
    <r>
      <t>TM</t>
    </r>
    <r>
      <rPr>
        <sz val="13"/>
        <rFont val="Times New Roman"/>
        <family val="1"/>
      </rPr>
      <t xml:space="preserve">: Chuối sứ  </t>
    </r>
  </si>
  <si>
    <r>
      <t>TM:</t>
    </r>
    <r>
      <rPr>
        <sz val="13"/>
        <rFont val="Times New Roman"/>
        <family val="1"/>
      </rPr>
      <t xml:space="preserve">  Nước chanh dây</t>
    </r>
  </si>
  <si>
    <t>Hủ tíu, mì trứng rau tần ô
Uống sữa</t>
  </si>
  <si>
    <t>Thịt bò hầm ngũ sắc</t>
  </si>
  <si>
    <t>Canh cải thìa, thịt heo, tôm khô</t>
  </si>
  <si>
    <t xml:space="preserve"> Canh chua cá ba sa, cà chua, rau muống, bạc hà</t>
  </si>
  <si>
    <t>Canh cải thảo, thịt heo</t>
  </si>
  <si>
    <t>Xôi đậu xanh chà bông
Sữa chua</t>
  </si>
  <si>
    <t>SDD: Trứng gà luộc
BP: Tăng lượng canh</t>
  </si>
  <si>
    <t>Thịt bò hầm cà rốt, ớt chuông, hành tây</t>
  </si>
  <si>
    <t>NGHỈ GIỔ TỔ HÙNG VƯƠNG</t>
  </si>
  <si>
    <t>Canh cải bó xôi, thịt heo</t>
  </si>
  <si>
    <t>Bánh canh
Sữa chua</t>
  </si>
  <si>
    <t>Gà nấu hạt sen, 
khoai lang, cà rốt.</t>
  </si>
  <si>
    <t>BẢNG THỰC ĐƠN
TỪ NGÀY 31/3 ĐẾN NGÀY 04/4/2025</t>
  </si>
  <si>
    <t>Bánh canh chả cá
Uống sữa</t>
  </si>
  <si>
    <t>Nui tăm thịt gà, cải ngọt
Sữa chua</t>
  </si>
  <si>
    <t>Xôi bắp lá dứa 
Sữa chua</t>
  </si>
  <si>
    <r>
      <rPr>
        <b/>
        <u/>
        <sz val="13"/>
        <color theme="1"/>
        <rFont val="Times New Roman"/>
        <family val="1"/>
      </rPr>
      <t>MẶN:</t>
    </r>
    <r>
      <rPr>
        <sz val="13"/>
        <color theme="1"/>
        <rFont val="Times New Roman"/>
        <family val="1"/>
      </rPr>
      <t xml:space="preserve"> Cá diêu hồng hấp Hồng Kông
</t>
    </r>
    <r>
      <rPr>
        <b/>
        <u/>
        <sz val="13"/>
        <color theme="1"/>
        <rFont val="Times New Roman"/>
        <family val="1"/>
      </rPr>
      <t>XÀO:</t>
    </r>
    <r>
      <rPr>
        <sz val="13"/>
        <color theme="1"/>
        <rFont val="Times New Roman"/>
        <family val="1"/>
      </rPr>
      <t xml:space="preserve"> Bắp cải xào trứng</t>
    </r>
  </si>
  <si>
    <r>
      <t>TM</t>
    </r>
    <r>
      <rPr>
        <sz val="13"/>
        <rFont val="Times New Roman"/>
        <family val="1"/>
      </rPr>
      <t>: Nước sâm</t>
    </r>
  </si>
  <si>
    <t>Thứ Hai
31/3/2025</t>
  </si>
  <si>
    <t>Thứ Ba 01/4/2025</t>
  </si>
  <si>
    <t>Thứ Tư 02/4/2025</t>
  </si>
  <si>
    <t>Thứ Năm 03/4/2025</t>
  </si>
  <si>
    <t>Thứ  Sáu 04/4/2025</t>
  </si>
  <si>
    <t>Bánh mì lưới thịt bằm
Uống sữa</t>
  </si>
  <si>
    <t>Bánh mì vân thủy nhân khoai môn
Sữa chua</t>
  </si>
  <si>
    <t>Bánh mì nhân cade/dừa
Sữa chua</t>
  </si>
  <si>
    <t>Canh mướp hương, nấm rơm, thịt gà</t>
  </si>
  <si>
    <t>Bánh mì 
chà bông
Uống sữa</t>
  </si>
  <si>
    <t>Bánh canh thịt gà, cà rốt
Bánh flan</t>
  </si>
  <si>
    <t xml:space="preserve">Bánh mì xúc xích bắp
</t>
  </si>
  <si>
    <t xml:space="preserve">Cháo trứng gà, cà chua
Sữa chua
</t>
  </si>
  <si>
    <r>
      <rPr>
        <b/>
        <u/>
        <sz val="13"/>
        <rFont val="Times New Roman"/>
        <family val="1"/>
      </rPr>
      <t>MẶN:</t>
    </r>
    <r>
      <rPr>
        <b/>
        <sz val="13"/>
        <rFont val="Times New Roman"/>
        <family val="1"/>
      </rPr>
      <t xml:space="preserve">  </t>
    </r>
    <r>
      <rPr>
        <sz val="13"/>
        <rFont val="Times New Roman"/>
        <family val="1"/>
      </rPr>
      <t xml:space="preserve">Thịt gà kho  bí đỏ, nấm hương 
</t>
    </r>
    <r>
      <rPr>
        <b/>
        <u/>
        <sz val="13"/>
        <rFont val="Times New Roman"/>
        <family val="1"/>
      </rPr>
      <t>XÀO</t>
    </r>
    <r>
      <rPr>
        <sz val="13"/>
        <rFont val="Times New Roman"/>
        <family val="1"/>
      </rPr>
      <t xml:space="preserve">: Cải thìa xào thịt heo, dầu hào
</t>
    </r>
    <r>
      <rPr>
        <u/>
        <sz val="13"/>
        <rFont val="Times New Roman"/>
        <family val="1"/>
      </rPr>
      <t>TM:</t>
    </r>
    <r>
      <rPr>
        <sz val="13"/>
        <rFont val="Times New Roman"/>
        <family val="1"/>
      </rPr>
      <t xml:space="preserve">  Nước chanh dây</t>
    </r>
  </si>
  <si>
    <t>Bánh phồng tôm, cải thảo, thịt heo
Sữa chua</t>
  </si>
  <si>
    <t>Cá ba sa, thịt heo hấp bầu, xì dầu</t>
  </si>
  <si>
    <t>Canh khoai mỡ thịt heo, 
tôm khô</t>
  </si>
  <si>
    <t>Canh rau dền, mướp,
 thịt heo, thịt gà</t>
  </si>
  <si>
    <t>Cháo lươn khoai môn
Sữa chua</t>
  </si>
  <si>
    <t>Mì quảng tôm tươi
Sữa chua</t>
  </si>
  <si>
    <t>Hủ tíu hải sản 
Uống sữa</t>
  </si>
  <si>
    <t>Bún cà ri gà 
Uống sữa</t>
  </si>
  <si>
    <t>Súp khoai tây thịt bò
Uống sữa</t>
  </si>
  <si>
    <t xml:space="preserve">BẢNG THỰC ĐƠN
TỪ NGÀY 07/4 ĐẾN NGÀY 11/4/2025 </t>
  </si>
  <si>
    <t>Thứ Hai
07/4/2025</t>
  </si>
  <si>
    <t>Thứ Ba
08/4/2025</t>
  </si>
  <si>
    <t>Thứ Tư
09/4/2025</t>
  </si>
  <si>
    <t>Thứ Năm
10/4/2025</t>
  </si>
  <si>
    <t>Thứ sáu
11/4/2025</t>
  </si>
  <si>
    <t>BẢNG THỰC ĐƠN
TỪ NGÀY 14/4 ĐẾN NGÀY 18/4/2025</t>
  </si>
  <si>
    <t>Thứ Hai
14/4/2025</t>
  </si>
  <si>
    <t>Thứ Ba
15/4/2025</t>
  </si>
  <si>
    <t>Thứ Tư
16/4/2025</t>
  </si>
  <si>
    <t>Thứ Năm
17/4/2025</t>
  </si>
  <si>
    <t>Thứ Sáu
18/4/2025</t>
  </si>
  <si>
    <t>Thịt heo đậu hũ non, trứng, sốt cà chua</t>
  </si>
  <si>
    <t>Canh chua cá
 diêu hồng, đậu bắp, 
bạc hà, thơm, giá</t>
  </si>
  <si>
    <t>Chả mực rau củ hấp</t>
  </si>
  <si>
    <t>Bún mọc</t>
  </si>
  <si>
    <t>Thứ Hai
21/4/2025</t>
  </si>
  <si>
    <t>Thứ Ba
22/4/2025</t>
  </si>
  <si>
    <t>Thứ Tư
23/4/2025</t>
  </si>
  <si>
    <t>Thứ Năm
24/4/2025</t>
  </si>
  <si>
    <t>Thứ Sáu
25/4/2025</t>
  </si>
  <si>
    <t>Bánh mì xúc xích mayonne
Uống sữa</t>
  </si>
  <si>
    <r>
      <rPr>
        <b/>
        <u/>
        <sz val="13"/>
        <rFont val="Times New Roman"/>
        <family val="1"/>
      </rPr>
      <t>MẶN:</t>
    </r>
    <r>
      <rPr>
        <b/>
        <sz val="13"/>
        <rFont val="Times New Roman"/>
        <family val="1"/>
      </rPr>
      <t xml:space="preserve">  </t>
    </r>
    <r>
      <rPr>
        <sz val="13"/>
        <rFont val="Times New Roman"/>
        <family val="1"/>
      </rPr>
      <t xml:space="preserve">Thịt heo xíu mại
</t>
    </r>
    <r>
      <rPr>
        <b/>
        <u/>
        <sz val="13"/>
        <rFont val="Times New Roman"/>
        <family val="1"/>
      </rPr>
      <t>XÀO</t>
    </r>
    <r>
      <rPr>
        <sz val="13"/>
        <rFont val="Times New Roman"/>
        <family val="1"/>
      </rPr>
      <t>: Rau muống xào</t>
    </r>
  </si>
  <si>
    <t>Canh thịt gà, lá giang, giá</t>
  </si>
  <si>
    <t xml:space="preserve"> Nui sao nấu tim heo, cải ngọt
Uống sữa</t>
  </si>
  <si>
    <t xml:space="preserve">Canh cải nhúng, thịt heo, thịt gà </t>
  </si>
  <si>
    <t>Cháo gà
 rau ngót
Sữa chua</t>
  </si>
  <si>
    <t>Canh súp hầm su su,  khoai tây, củ dền, thịt heo</t>
  </si>
  <si>
    <t>Lagu bò, củ cải trắng, cà rốt, khoai tây</t>
  </si>
  <si>
    <t>Canh cải dúng, nấm bào ngư, thịt heo</t>
  </si>
  <si>
    <t>Canh khoai mỡ, thịt heo, tôm khô</t>
  </si>
  <si>
    <t>Cá ba sa sốt chanh dây, bông cải xanh, ớt chuông</t>
  </si>
  <si>
    <t>Thứ bảy
26/4/2025</t>
  </si>
  <si>
    <t>Bánh mì vân thủy nhân đậu đỏ 
Sữa chua</t>
  </si>
  <si>
    <r>
      <t>TM</t>
    </r>
    <r>
      <rPr>
        <sz val="13"/>
        <rFont val="Times New Roman"/>
        <family val="1"/>
      </rPr>
      <t xml:space="preserve">: Thanh long
       </t>
    </r>
  </si>
  <si>
    <r>
      <t xml:space="preserve">TM: </t>
    </r>
    <r>
      <rPr>
        <sz val="13"/>
        <rFont val="Times New Roman"/>
        <family val="1"/>
      </rPr>
      <t xml:space="preserve"> Chuối cau</t>
    </r>
  </si>
  <si>
    <r>
      <t>TM:</t>
    </r>
    <r>
      <rPr>
        <sz val="13"/>
        <rFont val="Times New Roman"/>
        <family val="1"/>
      </rPr>
      <t xml:space="preserve">  Đu đủ chín</t>
    </r>
  </si>
  <si>
    <r>
      <t>TM:</t>
    </r>
    <r>
      <rPr>
        <sz val="13"/>
        <rFont val="Times New Roman"/>
        <family val="1"/>
      </rPr>
      <t xml:space="preserve">  Nước sâm</t>
    </r>
  </si>
  <si>
    <t>Chả mực, đậu hũ, rau củ</t>
  </si>
  <si>
    <t xml:space="preserve">Bún bò Huế
 Bánh Flan
</t>
  </si>
  <si>
    <t>Mì quảng
Sữa chua</t>
  </si>
  <si>
    <t>Thịt gà, thịt heo rau củ hấp</t>
  </si>
  <si>
    <t>BẢNG THỰC ĐƠN
TỪ NGÀY 21/4 ĐẾN NGÀY 26/4/2025</t>
  </si>
  <si>
    <t>SDD: Bánh quế
BP: Tăng lượng canh</t>
  </si>
  <si>
    <t>NGHỈ LỄ 30/4 và 1/5</t>
  </si>
  <si>
    <t xml:space="preserve">Bánh canh 
cá lóc, bầu 
</t>
  </si>
  <si>
    <t>Thịt gà, ớt chuông, thơm, cà rốt, hành tây sốt chua ngọt</t>
  </si>
  <si>
    <t>SDD: Bánh Natabi
BP: Tăng lượng canh</t>
  </si>
  <si>
    <t xml:space="preserve">Phở bò
</t>
  </si>
  <si>
    <t>Tôm tươi xào cà chua, dưa leo, bắp hạt</t>
  </si>
  <si>
    <t>Bún riêu
Sữa chua</t>
  </si>
  <si>
    <t xml:space="preserve">BẢNG THỰC ĐƠN
TỪ NGÀY 28/4 ĐẾN NGÀY 01/5/2025 </t>
  </si>
  <si>
    <t>Thứ Hai
28/4/2025</t>
  </si>
  <si>
    <t>Thứ Ba
29/4/2025</t>
  </si>
  <si>
    <t>Thứ Tư
30/4/2025</t>
  </si>
  <si>
    <t>Thứ Năm
01/5/2025</t>
  </si>
  <si>
    <t>Thứ Sáu
02/5/2025</t>
  </si>
  <si>
    <r>
      <t>TM</t>
    </r>
    <r>
      <rPr>
        <sz val="13"/>
        <rFont val="Times New Roman"/>
        <family val="1"/>
      </rPr>
      <t>: Nước chanh dây</t>
    </r>
  </si>
  <si>
    <t>Canh cải thảo, cà chua,  thịt heo</t>
  </si>
  <si>
    <t>Canh bí xanh, thịt gà, tôm khô</t>
  </si>
  <si>
    <t>Cháo thịt bò
 đậu xanh
Sữa chua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</si>
</sst>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sz val="13"/>
      <name val="VNI-Times"/>
    </font>
    <font>
      <u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1"/>
      <color theme="0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186FA"/>
        <bgColor indexed="64"/>
      </patternFill>
    </fill>
    <fill>
      <patternFill patternType="solid">
        <fgColor rgb="FFF89AE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3" fontId="0" fillId="0" borderId="0" xfId="0" applyNumberFormat="1"/>
    <xf numFmtId="3" fontId="14" fillId="0" borderId="0" xfId="0" applyNumberFormat="1" applyFont="1"/>
    <xf numFmtId="3" fontId="13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66FF33"/>
      <color rgb="FFFF6699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opLeftCell="C4" zoomScale="95" zoomScaleNormal="95" workbookViewId="0">
      <selection activeCell="J11" sqref="J11"/>
    </sheetView>
  </sheetViews>
  <sheetFormatPr defaultRowHeight="15"/>
  <cols>
    <col min="1" max="1" width="12.5703125" customWidth="1"/>
    <col min="2" max="2" width="17.42578125" customWidth="1"/>
    <col min="3" max="3" width="26" customWidth="1"/>
    <col min="4" max="4" width="21.5703125" customWidth="1"/>
    <col min="5" max="5" width="16.140625" customWidth="1"/>
    <col min="6" max="6" width="12.7109375" customWidth="1"/>
    <col min="7" max="10" width="13.28515625" customWidth="1"/>
    <col min="11" max="11" width="13" customWidth="1"/>
  </cols>
  <sheetData>
    <row r="1" spans="1:10" ht="70.5" customHeight="1">
      <c r="A1" s="70" t="s">
        <v>77</v>
      </c>
      <c r="B1" s="71"/>
      <c r="C1" s="71"/>
      <c r="D1" s="71"/>
      <c r="E1" s="71"/>
    </row>
    <row r="2" spans="1:10" ht="16.5">
      <c r="A2" s="72" t="s">
        <v>13</v>
      </c>
      <c r="B2" s="74" t="s">
        <v>14</v>
      </c>
      <c r="C2" s="76" t="s">
        <v>15</v>
      </c>
      <c r="D2" s="76"/>
      <c r="E2" s="77" t="s">
        <v>16</v>
      </c>
    </row>
    <row r="3" spans="1:10" ht="16.5">
      <c r="A3" s="73"/>
      <c r="B3" s="75"/>
      <c r="C3" s="17" t="s">
        <v>0</v>
      </c>
      <c r="D3" s="16" t="s">
        <v>1</v>
      </c>
      <c r="E3" s="77"/>
    </row>
    <row r="4" spans="1:10" ht="15" customHeight="1">
      <c r="A4" s="46" t="s">
        <v>83</v>
      </c>
      <c r="B4" s="47" t="s">
        <v>8</v>
      </c>
      <c r="C4" s="49" t="s">
        <v>41</v>
      </c>
      <c r="D4" s="47" t="s">
        <v>44</v>
      </c>
      <c r="E4" s="49" t="s">
        <v>54</v>
      </c>
    </row>
    <row r="5" spans="1:10" ht="15" customHeight="1">
      <c r="A5" s="46"/>
      <c r="B5" s="47"/>
      <c r="C5" s="47"/>
      <c r="D5" s="47"/>
      <c r="E5" s="47"/>
    </row>
    <row r="6" spans="1:10" ht="15" customHeight="1">
      <c r="A6" s="46"/>
      <c r="B6" s="47"/>
      <c r="C6" s="48"/>
      <c r="D6" s="48"/>
      <c r="E6" s="47"/>
    </row>
    <row r="7" spans="1:10" ht="41.25" customHeight="1">
      <c r="A7" s="46"/>
      <c r="B7" s="48"/>
      <c r="C7" s="6" t="s">
        <v>48</v>
      </c>
      <c r="D7" s="1" t="s">
        <v>82</v>
      </c>
      <c r="E7" s="48"/>
    </row>
    <row r="8" spans="1:10" ht="15" customHeight="1">
      <c r="A8" s="60" t="s">
        <v>84</v>
      </c>
      <c r="B8" s="47" t="s">
        <v>78</v>
      </c>
      <c r="C8" s="52" t="s">
        <v>23</v>
      </c>
      <c r="D8" s="49" t="s">
        <v>57</v>
      </c>
      <c r="E8" s="49" t="s">
        <v>79</v>
      </c>
    </row>
    <row r="9" spans="1:10" ht="15" customHeight="1">
      <c r="A9" s="61"/>
      <c r="B9" s="47"/>
      <c r="C9" s="53"/>
      <c r="D9" s="47"/>
      <c r="E9" s="47"/>
    </row>
    <row r="10" spans="1:10" ht="15" customHeight="1">
      <c r="A10" s="61"/>
      <c r="B10" s="47"/>
      <c r="C10" s="54"/>
      <c r="D10" s="48"/>
      <c r="E10" s="47"/>
    </row>
    <row r="11" spans="1:10" ht="49.5" customHeight="1">
      <c r="A11" s="62"/>
      <c r="B11" s="48"/>
      <c r="C11" s="6" t="s">
        <v>42</v>
      </c>
      <c r="D11" s="30" t="s">
        <v>9</v>
      </c>
      <c r="E11" s="48"/>
      <c r="F11" s="34">
        <f>14401666-39206</f>
        <v>14362460</v>
      </c>
      <c r="G11" s="34">
        <v>14298383</v>
      </c>
      <c r="H11" s="34">
        <v>14482453</v>
      </c>
      <c r="I11" s="34">
        <v>14637683</v>
      </c>
      <c r="J11" s="34">
        <v>14348489</v>
      </c>
    </row>
    <row r="12" spans="1:10" ht="29.25" customHeight="1">
      <c r="A12" s="63" t="s">
        <v>85</v>
      </c>
      <c r="B12" s="49" t="s">
        <v>88</v>
      </c>
      <c r="C12" s="50" t="s">
        <v>67</v>
      </c>
      <c r="D12" s="57" t="s">
        <v>81</v>
      </c>
      <c r="E12" s="52" t="s">
        <v>70</v>
      </c>
      <c r="F12" s="33">
        <v>2350000</v>
      </c>
      <c r="G12" s="33">
        <v>1997500</v>
      </c>
      <c r="H12" s="33">
        <v>1612500</v>
      </c>
      <c r="I12" s="33">
        <v>2350000</v>
      </c>
      <c r="J12" s="33">
        <v>1505000</v>
      </c>
    </row>
    <row r="13" spans="1:10" ht="60" customHeight="1">
      <c r="A13" s="64"/>
      <c r="B13" s="47"/>
      <c r="C13" s="59"/>
      <c r="D13" s="58"/>
      <c r="E13" s="53"/>
      <c r="F13" s="33">
        <v>1970433</v>
      </c>
      <c r="G13" s="33">
        <v>1956906</v>
      </c>
      <c r="H13" s="33">
        <v>1979451</v>
      </c>
      <c r="I13" s="33">
        <v>1992978</v>
      </c>
      <c r="J13" s="33">
        <v>2703200</v>
      </c>
    </row>
    <row r="14" spans="1:10" ht="45.75" customHeight="1">
      <c r="A14" s="65"/>
      <c r="B14" s="48"/>
      <c r="C14" s="6" t="s">
        <v>43</v>
      </c>
      <c r="D14" s="1" t="s">
        <v>35</v>
      </c>
      <c r="E14" s="54"/>
      <c r="F14" s="33">
        <v>875910</v>
      </c>
      <c r="G14" s="33">
        <v>826440</v>
      </c>
      <c r="H14" s="33">
        <v>884640</v>
      </c>
      <c r="I14" s="33">
        <v>893370</v>
      </c>
      <c r="J14" s="33">
        <v>1965924</v>
      </c>
    </row>
    <row r="15" spans="1:10" ht="25.5" customHeight="1">
      <c r="A15" s="66" t="s">
        <v>86</v>
      </c>
      <c r="B15" s="49" t="s">
        <v>45</v>
      </c>
      <c r="C15" s="49" t="s">
        <v>68</v>
      </c>
      <c r="D15" s="50" t="s">
        <v>55</v>
      </c>
      <c r="E15" s="50" t="s">
        <v>56</v>
      </c>
      <c r="F15" s="33">
        <v>255960</v>
      </c>
      <c r="G15" s="33">
        <v>415800</v>
      </c>
      <c r="H15" s="33">
        <v>415800</v>
      </c>
      <c r="I15" s="33">
        <v>170640</v>
      </c>
      <c r="J15" s="33">
        <v>878820</v>
      </c>
    </row>
    <row r="16" spans="1:10" ht="27" customHeight="1">
      <c r="A16" s="67"/>
      <c r="B16" s="55"/>
      <c r="C16" s="48"/>
      <c r="D16" s="50"/>
      <c r="E16" s="51"/>
      <c r="F16" s="33">
        <v>498960</v>
      </c>
      <c r="G16" s="33">
        <v>170640</v>
      </c>
      <c r="H16" s="33">
        <v>170640</v>
      </c>
      <c r="I16" s="33">
        <v>498960</v>
      </c>
      <c r="J16" s="33">
        <v>170640</v>
      </c>
    </row>
    <row r="17" spans="1:10" ht="43.5" customHeight="1">
      <c r="A17" s="67"/>
      <c r="B17" s="56"/>
      <c r="C17" s="6" t="s">
        <v>59</v>
      </c>
      <c r="D17" s="1" t="s">
        <v>47</v>
      </c>
      <c r="E17" s="51"/>
      <c r="F17" s="33">
        <v>270900</v>
      </c>
      <c r="G17" s="33">
        <v>225750</v>
      </c>
      <c r="H17" s="33">
        <v>332640</v>
      </c>
      <c r="I17" s="33">
        <v>225750</v>
      </c>
      <c r="J17" s="33">
        <v>415800</v>
      </c>
    </row>
    <row r="18" spans="1:10" ht="45" customHeight="1">
      <c r="A18" s="80" t="s">
        <v>87</v>
      </c>
      <c r="B18" s="49" t="s">
        <v>65</v>
      </c>
      <c r="C18" s="49" t="s">
        <v>69</v>
      </c>
      <c r="D18" s="49" t="s">
        <v>66</v>
      </c>
      <c r="E18" s="52" t="s">
        <v>89</v>
      </c>
      <c r="F18" s="33">
        <v>10000</v>
      </c>
      <c r="G18" s="33">
        <v>10000</v>
      </c>
      <c r="H18" s="33">
        <v>135450</v>
      </c>
      <c r="I18" s="33">
        <v>10000</v>
      </c>
      <c r="J18" s="33">
        <v>225750</v>
      </c>
    </row>
    <row r="19" spans="1:10" ht="15.75" customHeight="1">
      <c r="A19" s="81"/>
      <c r="B19" s="68"/>
      <c r="C19" s="48"/>
      <c r="D19" s="48"/>
      <c r="E19" s="83"/>
      <c r="H19" s="33">
        <v>10000</v>
      </c>
      <c r="J19" s="33">
        <v>10000</v>
      </c>
    </row>
    <row r="20" spans="1:10" ht="49.5" customHeight="1">
      <c r="A20" s="82"/>
      <c r="B20" s="69"/>
      <c r="C20" s="6" t="s">
        <v>58</v>
      </c>
      <c r="D20" s="1" t="s">
        <v>3</v>
      </c>
      <c r="E20" s="84"/>
      <c r="F20" s="35">
        <f>F11-F12-F13-F14-F15-F16-F17-F18-F19</f>
        <v>8130297</v>
      </c>
      <c r="G20" s="35">
        <f>G11-G12-G13-G14-G15-G16-G17-G18-G19</f>
        <v>8695347</v>
      </c>
      <c r="H20" s="35">
        <f>H11-H12-H13-H14-H15-H16-H17-H18-H19</f>
        <v>8941332</v>
      </c>
      <c r="I20" s="35">
        <f>I11-I12-I13-I14-I15-I16-I17-I18-I19</f>
        <v>8495985</v>
      </c>
      <c r="J20" s="35">
        <f>J11-J12-J13-J14-J15-J16-J17-J18-J19</f>
        <v>6473355</v>
      </c>
    </row>
    <row r="21" spans="1:10" ht="36" customHeight="1">
      <c r="A21" s="78" t="s">
        <v>5</v>
      </c>
      <c r="B21" s="78"/>
      <c r="C21" s="11"/>
      <c r="D21" s="78" t="s">
        <v>18</v>
      </c>
      <c r="E21" s="78"/>
      <c r="F21">
        <f>3*135450</f>
        <v>406350</v>
      </c>
      <c r="H21">
        <f>2*218400</f>
        <v>436800</v>
      </c>
      <c r="I21">
        <f>1*218400</f>
        <v>218400</v>
      </c>
    </row>
    <row r="22" spans="1:10" ht="60.75" customHeight="1">
      <c r="A22" s="12"/>
      <c r="B22" s="12"/>
      <c r="C22" s="12"/>
      <c r="D22" s="12"/>
      <c r="E22" s="12"/>
      <c r="F22" s="33">
        <f>F20-F21</f>
        <v>7723947</v>
      </c>
      <c r="H22" s="33">
        <f>H20-H21</f>
        <v>8504532</v>
      </c>
      <c r="I22" s="33">
        <f>I20-I21</f>
        <v>8277585</v>
      </c>
    </row>
    <row r="23" spans="1:10" ht="18.75">
      <c r="A23" s="85" t="s">
        <v>10</v>
      </c>
      <c r="B23" s="85"/>
      <c r="C23" s="12"/>
      <c r="D23" s="79" t="s">
        <v>17</v>
      </c>
      <c r="E23" s="79"/>
    </row>
  </sheetData>
  <mergeCells count="34">
    <mergeCell ref="A21:B21"/>
    <mergeCell ref="D21:E21"/>
    <mergeCell ref="D23:E23"/>
    <mergeCell ref="A18:A20"/>
    <mergeCell ref="E18:E20"/>
    <mergeCell ref="D18:D19"/>
    <mergeCell ref="A23:B23"/>
    <mergeCell ref="A1:E1"/>
    <mergeCell ref="A2:A3"/>
    <mergeCell ref="B2:B3"/>
    <mergeCell ref="C2:D2"/>
    <mergeCell ref="E2:E3"/>
    <mergeCell ref="A8:A11"/>
    <mergeCell ref="A12:A14"/>
    <mergeCell ref="A15:A17"/>
    <mergeCell ref="C15:C16"/>
    <mergeCell ref="B18:B20"/>
    <mergeCell ref="C18:C19"/>
    <mergeCell ref="E8:E11"/>
    <mergeCell ref="E15:E17"/>
    <mergeCell ref="B12:B14"/>
    <mergeCell ref="B8:B11"/>
    <mergeCell ref="C8:C10"/>
    <mergeCell ref="D8:D10"/>
    <mergeCell ref="B15:B17"/>
    <mergeCell ref="D15:D16"/>
    <mergeCell ref="D12:D13"/>
    <mergeCell ref="C12:C13"/>
    <mergeCell ref="E12:E14"/>
    <mergeCell ref="A4:A7"/>
    <mergeCell ref="B4:B7"/>
    <mergeCell ref="C4:C6"/>
    <mergeCell ref="D4:D6"/>
    <mergeCell ref="E4:E7"/>
  </mergeCells>
  <pageMargins left="0.45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C5" workbookViewId="0">
      <selection activeCell="J6" sqref="J6"/>
    </sheetView>
  </sheetViews>
  <sheetFormatPr defaultRowHeight="15"/>
  <cols>
    <col min="1" max="1" width="13" customWidth="1"/>
    <col min="2" max="2" width="14.42578125" customWidth="1"/>
    <col min="3" max="3" width="21.85546875" customWidth="1"/>
    <col min="4" max="4" width="28.5703125" customWidth="1"/>
    <col min="5" max="5" width="16" customWidth="1"/>
    <col min="6" max="10" width="13" customWidth="1"/>
  </cols>
  <sheetData>
    <row r="1" spans="1:9" ht="74.25" customHeight="1">
      <c r="A1" s="70" t="s">
        <v>106</v>
      </c>
      <c r="B1" s="71"/>
      <c r="C1" s="71"/>
      <c r="D1" s="71"/>
      <c r="E1" s="71"/>
    </row>
    <row r="2" spans="1:9" ht="21" customHeight="1">
      <c r="A2" s="101" t="s">
        <v>13</v>
      </c>
      <c r="B2" s="102" t="s">
        <v>14</v>
      </c>
      <c r="C2" s="104" t="s">
        <v>15</v>
      </c>
      <c r="D2" s="104"/>
      <c r="E2" s="77" t="s">
        <v>16</v>
      </c>
    </row>
    <row r="3" spans="1:9" ht="16.5">
      <c r="A3" s="76"/>
      <c r="B3" s="103"/>
      <c r="C3" s="22" t="s">
        <v>0</v>
      </c>
      <c r="D3" s="23" t="s">
        <v>1</v>
      </c>
      <c r="E3" s="77"/>
    </row>
    <row r="4" spans="1:9" ht="63.75" customHeight="1">
      <c r="A4" s="91" t="s">
        <v>107</v>
      </c>
      <c r="B4" s="94" t="s">
        <v>73</v>
      </c>
      <c r="C4" s="95"/>
      <c r="D4" s="95"/>
      <c r="E4" s="96"/>
    </row>
    <row r="5" spans="1:9" ht="54.75" customHeight="1">
      <c r="A5" s="91"/>
      <c r="B5" s="97"/>
      <c r="C5" s="98"/>
      <c r="D5" s="98"/>
      <c r="E5" s="99"/>
      <c r="F5" s="34">
        <v>14288763</v>
      </c>
    </row>
    <row r="6" spans="1:9" ht="54.75" customHeight="1">
      <c r="A6" s="92" t="s">
        <v>108</v>
      </c>
      <c r="B6" s="49" t="s">
        <v>105</v>
      </c>
      <c r="C6" s="50" t="s">
        <v>33</v>
      </c>
      <c r="D6" s="49" t="s">
        <v>76</v>
      </c>
      <c r="E6" s="52" t="s">
        <v>101</v>
      </c>
      <c r="F6" s="34">
        <v>14288763</v>
      </c>
      <c r="G6" s="34">
        <v>14780166</v>
      </c>
      <c r="H6" s="34">
        <v>14895874</v>
      </c>
      <c r="I6" s="34">
        <v>14550699</v>
      </c>
    </row>
    <row r="7" spans="1:9" ht="18.75" customHeight="1">
      <c r="A7" s="92"/>
      <c r="B7" s="47"/>
      <c r="C7" s="59"/>
      <c r="D7" s="69"/>
      <c r="E7" s="53"/>
      <c r="F7" s="33">
        <v>2115000</v>
      </c>
      <c r="G7" s="33">
        <v>1505000</v>
      </c>
      <c r="H7" s="33">
        <v>2115000</v>
      </c>
      <c r="I7" s="33">
        <v>1892000</v>
      </c>
    </row>
    <row r="8" spans="1:9" ht="54" customHeight="1">
      <c r="A8" s="92"/>
      <c r="B8" s="48"/>
      <c r="C8" s="6" t="s">
        <v>49</v>
      </c>
      <c r="D8" s="1" t="s">
        <v>3</v>
      </c>
      <c r="E8" s="54"/>
      <c r="F8" s="33">
        <v>168800</v>
      </c>
      <c r="G8" s="33">
        <v>2024541</v>
      </c>
      <c r="H8" s="33">
        <v>2033559</v>
      </c>
      <c r="I8" s="33">
        <v>3087000</v>
      </c>
    </row>
    <row r="9" spans="1:9" ht="15" customHeight="1">
      <c r="A9" s="93" t="s">
        <v>109</v>
      </c>
      <c r="B9" s="49" t="s">
        <v>92</v>
      </c>
      <c r="C9" s="52" t="s">
        <v>29</v>
      </c>
      <c r="D9" s="100" t="s">
        <v>50</v>
      </c>
      <c r="E9" s="49" t="s">
        <v>102</v>
      </c>
      <c r="F9" s="33">
        <v>1947888</v>
      </c>
      <c r="G9" s="33">
        <v>907920</v>
      </c>
      <c r="H9" s="33">
        <v>916650</v>
      </c>
      <c r="I9" s="33">
        <v>1988469</v>
      </c>
    </row>
    <row r="10" spans="1:9" ht="50.25" customHeight="1">
      <c r="A10" s="93"/>
      <c r="B10" s="47"/>
      <c r="C10" s="84"/>
      <c r="D10" s="100"/>
      <c r="E10" s="47"/>
      <c r="F10" s="33">
        <v>873000</v>
      </c>
      <c r="G10" s="33">
        <v>255960</v>
      </c>
      <c r="H10" s="33">
        <v>255960</v>
      </c>
      <c r="I10" s="33">
        <v>887550</v>
      </c>
    </row>
    <row r="11" spans="1:9" ht="57" customHeight="1">
      <c r="A11" s="93"/>
      <c r="B11" s="48"/>
      <c r="C11" s="6" t="s">
        <v>51</v>
      </c>
      <c r="D11" s="1" t="s">
        <v>64</v>
      </c>
      <c r="E11" s="48"/>
      <c r="F11" s="33">
        <v>170640</v>
      </c>
      <c r="G11" s="33">
        <v>316050</v>
      </c>
      <c r="H11" s="33">
        <v>332640</v>
      </c>
      <c r="I11" s="33">
        <v>170640</v>
      </c>
    </row>
    <row r="12" spans="1:9" ht="15" customHeight="1">
      <c r="A12" s="86" t="s">
        <v>110</v>
      </c>
      <c r="B12" s="49" t="s">
        <v>103</v>
      </c>
      <c r="C12" s="89" t="s">
        <v>61</v>
      </c>
      <c r="D12" s="49" t="s">
        <v>60</v>
      </c>
      <c r="E12" s="50" t="s">
        <v>93</v>
      </c>
      <c r="F12" s="33">
        <v>180600</v>
      </c>
      <c r="G12" s="33">
        <v>498960</v>
      </c>
      <c r="H12" s="33">
        <v>225750</v>
      </c>
      <c r="I12" s="33">
        <v>415800</v>
      </c>
    </row>
    <row r="13" spans="1:9" ht="48" customHeight="1">
      <c r="A13" s="87"/>
      <c r="B13" s="47"/>
      <c r="C13" s="90"/>
      <c r="D13" s="48"/>
      <c r="E13" s="51"/>
      <c r="F13" s="33">
        <v>415800</v>
      </c>
      <c r="I13" s="33">
        <v>225750</v>
      </c>
    </row>
    <row r="14" spans="1:9" ht="45.75" customHeight="1">
      <c r="A14" s="87"/>
      <c r="B14" s="48"/>
      <c r="C14" s="6" t="s">
        <v>52</v>
      </c>
      <c r="D14" s="31" t="s">
        <v>62</v>
      </c>
      <c r="E14" s="51"/>
      <c r="F14" s="33">
        <v>10000</v>
      </c>
      <c r="G14" s="33">
        <v>10000</v>
      </c>
      <c r="H14" s="33">
        <v>10000</v>
      </c>
      <c r="I14" s="33">
        <v>10000</v>
      </c>
    </row>
    <row r="15" spans="1:9" ht="15" customHeight="1">
      <c r="A15" s="46" t="s">
        <v>111</v>
      </c>
      <c r="B15" s="52" t="s">
        <v>104</v>
      </c>
      <c r="C15" s="52" t="s">
        <v>91</v>
      </c>
      <c r="D15" s="49" t="s">
        <v>34</v>
      </c>
      <c r="E15" s="49" t="s">
        <v>90</v>
      </c>
    </row>
    <row r="16" spans="1:9" s="8" customFormat="1" ht="43.5" customHeight="1">
      <c r="A16" s="46"/>
      <c r="B16" s="83"/>
      <c r="C16" s="84"/>
      <c r="D16" s="69"/>
      <c r="E16" s="68"/>
      <c r="F16" s="35">
        <f>F6-F7-F8-F9-F10-F11-F12-F13-F14</f>
        <v>8407035</v>
      </c>
      <c r="G16" s="35">
        <f>G6-G7-G8-G9-G10-G11-G12-G13-G14</f>
        <v>9261735</v>
      </c>
      <c r="H16" s="35">
        <f>H6-H7-H8-H9-H10-H11-H12-H13-H14</f>
        <v>9006315</v>
      </c>
      <c r="I16" s="35">
        <f>I6-I7-I8-I9-I10-I11-I12-I13-I14</f>
        <v>5873490</v>
      </c>
    </row>
    <row r="17" spans="1:9" s="8" customFormat="1" ht="54" customHeight="1">
      <c r="A17" s="46"/>
      <c r="B17" s="84"/>
      <c r="C17" s="6" t="s">
        <v>53</v>
      </c>
      <c r="D17" s="30" t="s">
        <v>63</v>
      </c>
      <c r="E17" s="69"/>
      <c r="F17">
        <f>0.5*602700</f>
        <v>301350</v>
      </c>
      <c r="G17">
        <f>3*218400</f>
        <v>655200</v>
      </c>
      <c r="H17">
        <f>2.8*218400</f>
        <v>611520</v>
      </c>
      <c r="I17">
        <f>4.2*218400</f>
        <v>917280</v>
      </c>
    </row>
    <row r="18" spans="1:9" s="8" customFormat="1" ht="26.25" customHeight="1">
      <c r="A18" s="88" t="s">
        <v>5</v>
      </c>
      <c r="B18" s="88"/>
      <c r="C18" s="4"/>
      <c r="D18" s="88" t="s">
        <v>18</v>
      </c>
      <c r="E18" s="88"/>
      <c r="F18" s="33">
        <f>F16-F17</f>
        <v>8105685</v>
      </c>
      <c r="G18">
        <f>1*69300</f>
        <v>69300</v>
      </c>
      <c r="H18"/>
      <c r="I18">
        <f>0.5*227850</f>
        <v>113925</v>
      </c>
    </row>
    <row r="19" spans="1:9" s="8" customFormat="1" ht="54" customHeight="1">
      <c r="A19" s="7"/>
      <c r="B19" s="7"/>
      <c r="C19" s="7"/>
      <c r="D19" s="7"/>
      <c r="E19" s="7"/>
      <c r="F19"/>
      <c r="G19">
        <f>2*84000</f>
        <v>168000</v>
      </c>
      <c r="H19"/>
      <c r="I19"/>
    </row>
    <row r="20" spans="1:9" s="8" customFormat="1" ht="18.75">
      <c r="A20" s="79" t="s">
        <v>20</v>
      </c>
      <c r="B20" s="79"/>
      <c r="C20" s="7"/>
      <c r="D20" s="85" t="s">
        <v>17</v>
      </c>
      <c r="E20" s="85"/>
      <c r="F20"/>
      <c r="G20">
        <f>1*82950</f>
        <v>82950</v>
      </c>
      <c r="H20"/>
      <c r="I20"/>
    </row>
    <row r="21" spans="1:9" ht="32.25" customHeight="1">
      <c r="G21" s="33">
        <f>G16-G17-G18-G19-G20</f>
        <v>8286285</v>
      </c>
      <c r="H21" s="33">
        <f>H16-H17-H18-H19-H20</f>
        <v>8394795</v>
      </c>
      <c r="I21" s="33">
        <f>I16-I17-I18-I19-I20</f>
        <v>4842285</v>
      </c>
    </row>
    <row r="22" spans="1:9">
      <c r="H22" s="33"/>
    </row>
  </sheetData>
  <mergeCells count="31">
    <mergeCell ref="A1:E1"/>
    <mergeCell ref="A2:A3"/>
    <mergeCell ref="B2:B3"/>
    <mergeCell ref="C2:D2"/>
    <mergeCell ref="E2:E3"/>
    <mergeCell ref="A4:A5"/>
    <mergeCell ref="A6:A8"/>
    <mergeCell ref="B6:B8"/>
    <mergeCell ref="A9:A11"/>
    <mergeCell ref="B9:B11"/>
    <mergeCell ref="B4:E5"/>
    <mergeCell ref="D6:D7"/>
    <mergeCell ref="E6:E8"/>
    <mergeCell ref="C9:C10"/>
    <mergeCell ref="E9:E11"/>
    <mergeCell ref="C6:C7"/>
    <mergeCell ref="D9:D10"/>
    <mergeCell ref="E15:E17"/>
    <mergeCell ref="A12:A14"/>
    <mergeCell ref="B12:B14"/>
    <mergeCell ref="E12:E14"/>
    <mergeCell ref="D20:E20"/>
    <mergeCell ref="A18:B18"/>
    <mergeCell ref="C12:C13"/>
    <mergeCell ref="D15:D16"/>
    <mergeCell ref="A20:B20"/>
    <mergeCell ref="D18:E18"/>
    <mergeCell ref="A15:A17"/>
    <mergeCell ref="B15:B17"/>
    <mergeCell ref="C15:C16"/>
    <mergeCell ref="D12:D13"/>
  </mergeCells>
  <pageMargins left="0.45" right="0.2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D16" zoomScale="96" zoomScaleNormal="96" workbookViewId="0">
      <selection activeCell="I24" sqref="I24"/>
    </sheetView>
  </sheetViews>
  <sheetFormatPr defaultRowHeight="15"/>
  <cols>
    <col min="1" max="2" width="13.7109375" customWidth="1"/>
    <col min="3" max="3" width="26" customWidth="1"/>
    <col min="4" max="4" width="21.28515625" customWidth="1"/>
    <col min="5" max="5" width="17.140625" customWidth="1"/>
    <col min="6" max="10" width="12.85546875" customWidth="1"/>
  </cols>
  <sheetData>
    <row r="1" spans="1:10" ht="79.5" customHeight="1">
      <c r="A1" s="70" t="s">
        <v>112</v>
      </c>
      <c r="B1" s="71"/>
      <c r="C1" s="71"/>
      <c r="D1" s="71"/>
      <c r="E1" s="71"/>
    </row>
    <row r="2" spans="1:10" ht="21.75" customHeight="1">
      <c r="A2" s="101" t="s">
        <v>13</v>
      </c>
      <c r="B2" s="102" t="s">
        <v>14</v>
      </c>
      <c r="C2" s="110" t="s">
        <v>15</v>
      </c>
      <c r="D2" s="110"/>
      <c r="E2" s="111" t="s">
        <v>16</v>
      </c>
    </row>
    <row r="3" spans="1:10" ht="16.5" customHeight="1">
      <c r="A3" s="76"/>
      <c r="B3" s="103"/>
      <c r="C3" s="28" t="s">
        <v>0</v>
      </c>
      <c r="D3" s="29" t="s">
        <v>1</v>
      </c>
      <c r="E3" s="111"/>
    </row>
    <row r="4" spans="1:10" ht="54.75" customHeight="1">
      <c r="A4" s="105" t="s">
        <v>113</v>
      </c>
      <c r="B4" s="25" t="s">
        <v>37</v>
      </c>
      <c r="C4" s="18" t="s">
        <v>25</v>
      </c>
      <c r="D4" s="32" t="s">
        <v>98</v>
      </c>
      <c r="E4" s="50" t="s">
        <v>95</v>
      </c>
    </row>
    <row r="5" spans="1:10" ht="44.25" customHeight="1">
      <c r="A5" s="105"/>
      <c r="B5" s="18" t="s">
        <v>22</v>
      </c>
      <c r="C5" s="24" t="s">
        <v>71</v>
      </c>
      <c r="D5" s="1" t="s">
        <v>28</v>
      </c>
      <c r="E5" s="59"/>
    </row>
    <row r="6" spans="1:10" ht="54.75" customHeight="1">
      <c r="A6" s="106" t="s">
        <v>114</v>
      </c>
      <c r="B6" s="19" t="s">
        <v>21</v>
      </c>
      <c r="C6" s="20" t="s">
        <v>119</v>
      </c>
      <c r="D6" s="37" t="s">
        <v>118</v>
      </c>
      <c r="E6" s="49" t="s">
        <v>97</v>
      </c>
      <c r="F6" s="34">
        <v>14919585</v>
      </c>
      <c r="G6" s="34">
        <v>14799031</v>
      </c>
      <c r="H6" s="34">
        <v>14788269</v>
      </c>
      <c r="I6" s="34">
        <v>14855905</v>
      </c>
      <c r="J6" s="34">
        <v>6867506</v>
      </c>
    </row>
    <row r="7" spans="1:10" ht="44.25" customHeight="1">
      <c r="A7" s="106"/>
      <c r="B7" s="18" t="s">
        <v>22</v>
      </c>
      <c r="C7" s="24" t="s">
        <v>11</v>
      </c>
      <c r="D7" s="30" t="s">
        <v>2</v>
      </c>
      <c r="E7" s="48"/>
      <c r="F7" s="33">
        <v>2044500</v>
      </c>
      <c r="G7" s="33">
        <v>2115000</v>
      </c>
      <c r="H7" s="33">
        <v>1827500</v>
      </c>
      <c r="I7" s="33">
        <v>2115000</v>
      </c>
      <c r="J7" s="33">
        <v>1290000</v>
      </c>
    </row>
    <row r="8" spans="1:10" ht="60" customHeight="1">
      <c r="A8" s="109" t="s">
        <v>115</v>
      </c>
      <c r="B8" s="26" t="s">
        <v>94</v>
      </c>
      <c r="C8" s="20" t="s">
        <v>99</v>
      </c>
      <c r="D8" s="100" t="s">
        <v>96</v>
      </c>
      <c r="E8" s="49" t="s">
        <v>80</v>
      </c>
      <c r="F8" s="33">
        <v>2038068</v>
      </c>
      <c r="G8" s="33">
        <v>2024541</v>
      </c>
      <c r="H8" s="33">
        <v>2020032</v>
      </c>
      <c r="I8" s="33">
        <v>2029050</v>
      </c>
      <c r="J8" s="33">
        <v>1295800</v>
      </c>
    </row>
    <row r="9" spans="1:10" ht="76.5" customHeight="1">
      <c r="A9" s="109"/>
      <c r="B9" s="36" t="s">
        <v>22</v>
      </c>
      <c r="C9" s="24" t="s">
        <v>4</v>
      </c>
      <c r="D9" s="100"/>
      <c r="E9" s="48"/>
      <c r="F9" s="33">
        <v>415800</v>
      </c>
      <c r="G9" s="33">
        <v>910830</v>
      </c>
      <c r="H9" s="33">
        <v>905010</v>
      </c>
      <c r="I9" s="33">
        <v>916650</v>
      </c>
      <c r="J9" s="33">
        <v>320100</v>
      </c>
    </row>
    <row r="10" spans="1:10" ht="66" customHeight="1">
      <c r="A10" s="46" t="s">
        <v>116</v>
      </c>
      <c r="B10" s="47" t="s">
        <v>130</v>
      </c>
      <c r="C10" s="32" t="s">
        <v>131</v>
      </c>
      <c r="D10" s="19" t="s">
        <v>120</v>
      </c>
      <c r="E10" s="49" t="s">
        <v>36</v>
      </c>
      <c r="F10" s="33">
        <v>170640</v>
      </c>
      <c r="G10" s="33">
        <v>170640</v>
      </c>
      <c r="H10" s="33">
        <v>392700</v>
      </c>
      <c r="I10" s="33">
        <v>170640</v>
      </c>
      <c r="J10" s="33">
        <v>85320</v>
      </c>
    </row>
    <row r="11" spans="1:10" ht="52.5" customHeight="1">
      <c r="A11" s="108"/>
      <c r="B11" s="48"/>
      <c r="C11" s="6" t="s">
        <v>48</v>
      </c>
      <c r="D11" s="1" t="s">
        <v>19</v>
      </c>
      <c r="E11" s="69"/>
      <c r="F11" s="33">
        <v>168800</v>
      </c>
      <c r="G11" s="33">
        <v>498960</v>
      </c>
      <c r="H11" s="33">
        <v>415800</v>
      </c>
      <c r="I11" s="33">
        <v>498960</v>
      </c>
      <c r="J11" s="33">
        <v>135450</v>
      </c>
    </row>
    <row r="12" spans="1:10" ht="45.75" customHeight="1">
      <c r="A12" s="86" t="s">
        <v>117</v>
      </c>
      <c r="B12" s="27" t="s">
        <v>121</v>
      </c>
      <c r="C12" s="20" t="s">
        <v>100</v>
      </c>
      <c r="D12" s="18" t="s">
        <v>72</v>
      </c>
      <c r="E12" s="52" t="s">
        <v>89</v>
      </c>
      <c r="F12" s="33">
        <v>270900</v>
      </c>
      <c r="G12" s="33">
        <v>270900</v>
      </c>
      <c r="H12" s="33">
        <v>255960</v>
      </c>
      <c r="I12" s="33">
        <v>180600</v>
      </c>
      <c r="J12" s="33">
        <v>166320</v>
      </c>
    </row>
    <row r="13" spans="1:10" ht="47.25" customHeight="1">
      <c r="A13" s="86"/>
      <c r="B13" s="19" t="s">
        <v>22</v>
      </c>
      <c r="C13" s="2" t="s">
        <v>12</v>
      </c>
      <c r="D13" s="1" t="s">
        <v>9</v>
      </c>
      <c r="E13" s="54"/>
      <c r="F13" s="33">
        <v>910830</v>
      </c>
      <c r="H13" s="33">
        <v>270900</v>
      </c>
      <c r="J13" s="33">
        <v>942381</v>
      </c>
    </row>
    <row r="14" spans="1:10" ht="13.5" customHeight="1">
      <c r="A14" s="9"/>
      <c r="B14" s="9"/>
      <c r="C14" s="13"/>
      <c r="D14" s="10"/>
      <c r="E14" s="14"/>
      <c r="F14" s="33">
        <v>10000</v>
      </c>
      <c r="G14" s="33">
        <v>10000</v>
      </c>
      <c r="H14" s="33">
        <v>10000</v>
      </c>
      <c r="I14" s="33">
        <v>10000</v>
      </c>
      <c r="J14" s="33">
        <v>10000</v>
      </c>
    </row>
    <row r="15" spans="1:10" ht="15.75" customHeight="1">
      <c r="A15" s="88" t="s">
        <v>5</v>
      </c>
      <c r="B15" s="88"/>
      <c r="C15" s="4"/>
      <c r="D15" s="88" t="s">
        <v>18</v>
      </c>
      <c r="E15" s="88"/>
    </row>
    <row r="16" spans="1:10" ht="62.25" customHeight="1">
      <c r="F16" s="35">
        <f>F6-F7-F8-F9-F10-F11-F12-F13-F14</f>
        <v>8890047</v>
      </c>
      <c r="G16" s="35">
        <f>G6-G7-G8-G9-G10-G11-G12-G13-G14</f>
        <v>8798160</v>
      </c>
      <c r="H16" s="35">
        <f>H6-H7-H8-H9-H10-H11-H12-H13-H14</f>
        <v>8690367</v>
      </c>
      <c r="I16" s="35">
        <f>I6-I7-I8-I9-I10-I11-I12-I13-I14</f>
        <v>8935005</v>
      </c>
      <c r="J16" s="35">
        <f>J6-J7-J8-J9-J10-J11-J12-J13-J14</f>
        <v>2622135</v>
      </c>
    </row>
    <row r="17" spans="1:10" ht="16.5">
      <c r="A17" s="107" t="s">
        <v>6</v>
      </c>
      <c r="B17" s="107"/>
      <c r="D17" s="85" t="s">
        <v>17</v>
      </c>
      <c r="E17" s="85"/>
      <c r="F17">
        <f>3.7*218400</f>
        <v>808080</v>
      </c>
      <c r="G17">
        <f>4*218400</f>
        <v>873600</v>
      </c>
      <c r="H17">
        <f>4.3*218400</f>
        <v>939120</v>
      </c>
      <c r="I17">
        <f>2.5*218400</f>
        <v>546000</v>
      </c>
      <c r="J17">
        <f>0.3*218400</f>
        <v>65520</v>
      </c>
    </row>
    <row r="18" spans="1:10">
      <c r="F18" s="33">
        <f>F16-F17</f>
        <v>8081967</v>
      </c>
      <c r="G18">
        <f>2*48300</f>
        <v>96600</v>
      </c>
      <c r="H18">
        <f>2*82950</f>
        <v>165900</v>
      </c>
    </row>
    <row r="19" spans="1:10" ht="19.5" customHeight="1">
      <c r="G19" s="33">
        <f>G16-G17-G18</f>
        <v>7827960</v>
      </c>
      <c r="H19">
        <f>2*44100</f>
        <v>88200</v>
      </c>
    </row>
    <row r="20" spans="1:10" ht="29.25" customHeight="1">
      <c r="H20" s="33">
        <f>H16-H17-H18-H19</f>
        <v>7497147</v>
      </c>
      <c r="I20" s="33">
        <f>I16-I17-I18-I19</f>
        <v>8389005</v>
      </c>
      <c r="J20" s="33">
        <f>J16-J17-J18-J19</f>
        <v>2556615</v>
      </c>
    </row>
    <row r="24" spans="1:10" ht="66" customHeight="1"/>
    <row r="26" spans="1:10" ht="27.75" customHeight="1"/>
    <row r="27" spans="1:10" ht="47.25" customHeight="1"/>
    <row r="29" spans="1:10" ht="22.5" customHeight="1"/>
    <row r="30" spans="1:10" ht="48.75" customHeight="1"/>
    <row r="32" spans="1:10" ht="26.25" customHeight="1"/>
    <row r="33" spans="1:5" ht="61.5" customHeight="1"/>
    <row r="34" spans="1:5" ht="22.5" customHeight="1"/>
    <row r="36" spans="1:5" ht="34.5" customHeight="1"/>
    <row r="37" spans="1:5" s="3" customFormat="1" ht="16.5">
      <c r="A37"/>
      <c r="B37"/>
      <c r="C37"/>
      <c r="D37"/>
      <c r="E37"/>
    </row>
  </sheetData>
  <mergeCells count="21">
    <mergeCell ref="A1:E1"/>
    <mergeCell ref="A12:A13"/>
    <mergeCell ref="E12:E13"/>
    <mergeCell ref="A10:A11"/>
    <mergeCell ref="E10:E11"/>
    <mergeCell ref="E8:E9"/>
    <mergeCell ref="A8:A9"/>
    <mergeCell ref="A2:A3"/>
    <mergeCell ref="B2:B3"/>
    <mergeCell ref="C2:D2"/>
    <mergeCell ref="E2:E3"/>
    <mergeCell ref="A15:B15"/>
    <mergeCell ref="D15:E15"/>
    <mergeCell ref="D17:E17"/>
    <mergeCell ref="A4:A5"/>
    <mergeCell ref="E4:E5"/>
    <mergeCell ref="A6:A7"/>
    <mergeCell ref="A17:B17"/>
    <mergeCell ref="D8:D9"/>
    <mergeCell ref="B10:B11"/>
    <mergeCell ref="E6:E7"/>
  </mergeCells>
  <pageMargins left="0.7" right="0.17" top="0.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6" zoomScaleNormal="100" workbookViewId="0">
      <selection activeCell="C20" sqref="C20"/>
    </sheetView>
  </sheetViews>
  <sheetFormatPr defaultRowHeight="15"/>
  <cols>
    <col min="1" max="1" width="13.7109375" customWidth="1"/>
    <col min="2" max="2" width="14.28515625" customWidth="1"/>
    <col min="3" max="3" width="25.140625" customWidth="1"/>
    <col min="4" max="4" width="22.28515625" customWidth="1"/>
    <col min="5" max="5" width="17.42578125" customWidth="1"/>
    <col min="6" max="10" width="11.85546875" customWidth="1"/>
    <col min="11" max="11" width="12.28515625" customWidth="1"/>
    <col min="12" max="12" width="14.85546875" customWidth="1"/>
  </cols>
  <sheetData>
    <row r="1" spans="1:12" ht="79.5" customHeight="1">
      <c r="A1" s="70" t="s">
        <v>148</v>
      </c>
      <c r="B1" s="71"/>
      <c r="C1" s="71"/>
      <c r="D1" s="71"/>
      <c r="E1" s="71"/>
    </row>
    <row r="2" spans="1:12" ht="24" customHeight="1">
      <c r="A2" s="101" t="s">
        <v>13</v>
      </c>
      <c r="B2" s="115" t="s">
        <v>14</v>
      </c>
      <c r="C2" s="77" t="s">
        <v>15</v>
      </c>
      <c r="D2" s="77"/>
      <c r="E2" s="112" t="s">
        <v>16</v>
      </c>
    </row>
    <row r="3" spans="1:12" ht="19.5" customHeight="1">
      <c r="A3" s="76"/>
      <c r="B3" s="116"/>
      <c r="C3" s="22" t="s">
        <v>0</v>
      </c>
      <c r="D3" s="22" t="s">
        <v>1</v>
      </c>
      <c r="E3" s="112"/>
    </row>
    <row r="4" spans="1:12" ht="15" customHeight="1">
      <c r="A4" s="86" t="s">
        <v>122</v>
      </c>
      <c r="B4" s="49" t="s">
        <v>46</v>
      </c>
      <c r="C4" s="50" t="s">
        <v>74</v>
      </c>
      <c r="D4" s="49" t="s">
        <v>134</v>
      </c>
      <c r="E4" s="49" t="s">
        <v>75</v>
      </c>
    </row>
    <row r="5" spans="1:12" ht="23.25" customHeight="1">
      <c r="A5" s="86"/>
      <c r="B5" s="47"/>
      <c r="C5" s="51"/>
      <c r="D5" s="48"/>
      <c r="E5" s="47"/>
    </row>
    <row r="6" spans="1:12" ht="44.25" customHeight="1">
      <c r="A6" s="86"/>
      <c r="B6" s="48"/>
      <c r="C6" s="5" t="s">
        <v>12</v>
      </c>
      <c r="D6" s="1" t="s">
        <v>142</v>
      </c>
      <c r="E6" s="48"/>
      <c r="F6" s="34">
        <v>14625862</v>
      </c>
      <c r="G6" s="34">
        <v>14797857</v>
      </c>
      <c r="H6" s="34">
        <v>14910613</v>
      </c>
      <c r="I6" s="34">
        <v>14840111</v>
      </c>
      <c r="J6" s="34">
        <v>14659598</v>
      </c>
      <c r="K6" s="34">
        <v>11623512</v>
      </c>
      <c r="L6" s="34">
        <v>14635868</v>
      </c>
    </row>
    <row r="7" spans="1:12" ht="58.5" customHeight="1">
      <c r="A7" s="106" t="s">
        <v>123</v>
      </c>
      <c r="B7" s="49" t="s">
        <v>40</v>
      </c>
      <c r="C7" s="49" t="s">
        <v>133</v>
      </c>
      <c r="D7" s="50" t="s">
        <v>39</v>
      </c>
      <c r="E7" s="49" t="s">
        <v>32</v>
      </c>
      <c r="F7" s="33">
        <v>2115000</v>
      </c>
      <c r="G7" s="33">
        <v>2585000</v>
      </c>
      <c r="H7" s="33">
        <v>1935000</v>
      </c>
      <c r="I7" s="33">
        <v>2350000</v>
      </c>
      <c r="J7" s="33">
        <v>2350000</v>
      </c>
      <c r="K7" s="33">
        <v>1720000</v>
      </c>
    </row>
    <row r="8" spans="1:12" ht="15" hidden="1" customHeight="1">
      <c r="A8" s="106"/>
      <c r="B8" s="47"/>
      <c r="C8" s="69"/>
      <c r="D8" s="59"/>
      <c r="E8" s="47"/>
    </row>
    <row r="9" spans="1:12" ht="41.25" customHeight="1">
      <c r="A9" s="106"/>
      <c r="B9" s="48"/>
      <c r="C9" s="5" t="s">
        <v>27</v>
      </c>
      <c r="D9" s="1" t="s">
        <v>141</v>
      </c>
      <c r="E9" s="48"/>
      <c r="F9" s="33">
        <v>1997487</v>
      </c>
      <c r="G9" s="33">
        <v>2020032</v>
      </c>
      <c r="H9" s="33">
        <v>2038068</v>
      </c>
      <c r="I9" s="33">
        <v>2024541</v>
      </c>
      <c r="J9" s="33">
        <v>2001996</v>
      </c>
      <c r="K9" s="33">
        <v>2188600</v>
      </c>
    </row>
    <row r="10" spans="1:12" ht="60" customHeight="1">
      <c r="A10" s="92" t="s">
        <v>124</v>
      </c>
      <c r="B10" s="50" t="s">
        <v>127</v>
      </c>
      <c r="C10" s="39" t="s">
        <v>129</v>
      </c>
      <c r="D10" s="40" t="s">
        <v>128</v>
      </c>
      <c r="E10" s="113" t="s">
        <v>132</v>
      </c>
      <c r="F10" s="33">
        <v>893370</v>
      </c>
      <c r="G10" s="33">
        <v>902100</v>
      </c>
      <c r="H10" s="33">
        <v>189900</v>
      </c>
      <c r="I10" s="33">
        <v>905010</v>
      </c>
      <c r="J10" s="33">
        <v>925380</v>
      </c>
      <c r="K10" s="33">
        <v>1591677</v>
      </c>
    </row>
    <row r="11" spans="1:12" ht="57" customHeight="1">
      <c r="A11" s="92"/>
      <c r="B11" s="59"/>
      <c r="C11" s="5" t="s">
        <v>4</v>
      </c>
      <c r="D11" s="1" t="s">
        <v>143</v>
      </c>
      <c r="E11" s="114"/>
      <c r="F11" s="33">
        <v>170640</v>
      </c>
      <c r="G11" s="33">
        <v>415800</v>
      </c>
      <c r="H11" s="33">
        <v>913740</v>
      </c>
      <c r="I11" s="33">
        <v>213300</v>
      </c>
      <c r="J11" s="33">
        <v>170640</v>
      </c>
      <c r="K11" s="33">
        <v>710040</v>
      </c>
    </row>
    <row r="12" spans="1:12" ht="45" customHeight="1">
      <c r="A12" s="109" t="s">
        <v>125</v>
      </c>
      <c r="B12" s="50" t="s">
        <v>38</v>
      </c>
      <c r="C12" s="38" t="s">
        <v>135</v>
      </c>
      <c r="D12" s="21" t="s">
        <v>144</v>
      </c>
      <c r="E12" s="49" t="s">
        <v>145</v>
      </c>
      <c r="F12" s="33">
        <v>415800</v>
      </c>
      <c r="G12" s="33">
        <v>225750</v>
      </c>
      <c r="H12" s="33">
        <v>127980</v>
      </c>
      <c r="I12" s="33">
        <v>415800</v>
      </c>
      <c r="J12" s="33">
        <v>415800</v>
      </c>
      <c r="K12" s="33">
        <v>170640</v>
      </c>
    </row>
    <row r="13" spans="1:12" ht="47.25" customHeight="1">
      <c r="A13" s="117"/>
      <c r="B13" s="50"/>
      <c r="C13" s="2" t="s">
        <v>7</v>
      </c>
      <c r="D13" s="1" t="s">
        <v>2</v>
      </c>
      <c r="E13" s="48"/>
      <c r="F13" s="33">
        <v>225750</v>
      </c>
      <c r="G13" s="33">
        <v>170640</v>
      </c>
      <c r="H13" s="33">
        <v>332640</v>
      </c>
      <c r="I13" s="33">
        <v>225750</v>
      </c>
      <c r="J13" s="33">
        <v>180600</v>
      </c>
      <c r="K13" s="33">
        <v>249480</v>
      </c>
    </row>
    <row r="14" spans="1:12" ht="15" customHeight="1">
      <c r="A14" s="119" t="s">
        <v>126</v>
      </c>
      <c r="B14" s="49" t="s">
        <v>26</v>
      </c>
      <c r="C14" s="50" t="s">
        <v>136</v>
      </c>
      <c r="D14" s="49" t="s">
        <v>137</v>
      </c>
      <c r="E14" s="52" t="s">
        <v>146</v>
      </c>
      <c r="F14" s="33">
        <v>10000</v>
      </c>
      <c r="G14" s="33">
        <v>10000</v>
      </c>
      <c r="H14" s="33">
        <v>225750</v>
      </c>
      <c r="J14" s="33">
        <v>10000</v>
      </c>
      <c r="K14" s="33">
        <v>135450</v>
      </c>
    </row>
    <row r="15" spans="1:12" ht="39" customHeight="1">
      <c r="A15" s="119"/>
      <c r="B15" s="47"/>
      <c r="C15" s="50"/>
      <c r="D15" s="48"/>
      <c r="E15" s="83"/>
      <c r="H15" s="33">
        <v>10000</v>
      </c>
      <c r="I15" s="33">
        <v>10000</v>
      </c>
      <c r="K15" s="33">
        <v>10000</v>
      </c>
    </row>
    <row r="16" spans="1:12" ht="42" customHeight="1">
      <c r="A16" s="119"/>
      <c r="B16" s="48"/>
      <c r="C16" s="2" t="s">
        <v>11</v>
      </c>
      <c r="D16" s="6" t="s">
        <v>140</v>
      </c>
      <c r="E16" s="84"/>
      <c r="F16" s="35">
        <f t="shared" ref="F16:K16" si="0">F6-F7-F9-F10-F11-F12-F13-F14-F15</f>
        <v>8797815</v>
      </c>
      <c r="G16" s="35">
        <f t="shared" si="0"/>
        <v>8468535</v>
      </c>
      <c r="H16" s="35">
        <f t="shared" si="0"/>
        <v>9137535</v>
      </c>
      <c r="I16" s="35">
        <f t="shared" si="0"/>
        <v>8695710</v>
      </c>
      <c r="J16" s="35">
        <f t="shared" si="0"/>
        <v>8605182</v>
      </c>
      <c r="K16" s="35">
        <f t="shared" si="0"/>
        <v>4847625</v>
      </c>
    </row>
    <row r="17" spans="1:11" ht="46.5" customHeight="1">
      <c r="A17" s="118" t="s">
        <v>138</v>
      </c>
      <c r="B17" s="49" t="s">
        <v>30</v>
      </c>
      <c r="C17" s="38" t="s">
        <v>31</v>
      </c>
      <c r="D17" s="21" t="s">
        <v>147</v>
      </c>
      <c r="E17" s="49" t="s">
        <v>139</v>
      </c>
      <c r="F17">
        <f>3*218400</f>
        <v>655200</v>
      </c>
      <c r="G17">
        <f>5.2*218400</f>
        <v>1135680</v>
      </c>
      <c r="H17">
        <f>5*218400</f>
        <v>1092000</v>
      </c>
      <c r="I17">
        <f>1.7*218400</f>
        <v>371280</v>
      </c>
      <c r="J17">
        <f>4.5*218400</f>
        <v>982800</v>
      </c>
    </row>
    <row r="18" spans="1:11" ht="38.25" customHeight="1">
      <c r="A18" s="118"/>
      <c r="B18" s="48"/>
      <c r="C18" s="2" t="s">
        <v>149</v>
      </c>
      <c r="D18" s="15" t="s">
        <v>9</v>
      </c>
      <c r="E18" s="69"/>
      <c r="F18" s="33">
        <f>F16-F17</f>
        <v>8142615</v>
      </c>
      <c r="G18">
        <f>2*80850</f>
        <v>161700</v>
      </c>
      <c r="H18">
        <f>1*48300</f>
        <v>48300</v>
      </c>
      <c r="K18" s="33">
        <f>K16-K17</f>
        <v>4847625</v>
      </c>
    </row>
    <row r="19" spans="1:11" ht="22.5" customHeight="1">
      <c r="A19" s="88" t="s">
        <v>5</v>
      </c>
      <c r="B19" s="88"/>
      <c r="C19" s="4"/>
      <c r="D19" s="88" t="s">
        <v>18</v>
      </c>
      <c r="E19" s="88"/>
      <c r="G19">
        <f>1*138600</f>
        <v>138600</v>
      </c>
      <c r="H19">
        <f>2*55650</f>
        <v>111300</v>
      </c>
    </row>
    <row r="20" spans="1:11" ht="52.5" customHeight="1">
      <c r="G20" s="33">
        <f>G16-G17-G18-G19</f>
        <v>7032555</v>
      </c>
      <c r="H20">
        <f>2*84000</f>
        <v>168000</v>
      </c>
    </row>
    <row r="21" spans="1:11" ht="16.5">
      <c r="A21" s="85" t="s">
        <v>24</v>
      </c>
      <c r="B21" s="85"/>
      <c r="D21" s="85" t="s">
        <v>17</v>
      </c>
      <c r="E21" s="85"/>
      <c r="H21">
        <f>2*40950</f>
        <v>81900</v>
      </c>
    </row>
    <row r="22" spans="1:11">
      <c r="H22">
        <f>1*103950</f>
        <v>103950</v>
      </c>
    </row>
    <row r="23" spans="1:11" ht="19.5" customHeight="1">
      <c r="H23">
        <f>2*152250</f>
        <v>304500</v>
      </c>
    </row>
    <row r="24" spans="1:11" ht="29.25" customHeight="1">
      <c r="H24" s="33">
        <f>H16-H17-H18-H19-H20-H21-H22-H23</f>
        <v>7227585</v>
      </c>
      <c r="I24" s="33">
        <f>I16-I17-I18-I19-I20-I21-I22-I23</f>
        <v>8324430</v>
      </c>
      <c r="J24" s="33">
        <f>J16-J17-J18-J19-J20-J21-J22-J23</f>
        <v>7622382</v>
      </c>
    </row>
    <row r="28" spans="1:11" ht="66" customHeight="1"/>
    <row r="30" spans="1:11" ht="27.75" customHeight="1"/>
    <row r="31" spans="1:11" ht="47.25" customHeight="1"/>
    <row r="33" spans="1:5" ht="22.5" customHeight="1"/>
    <row r="34" spans="1:5" ht="48.75" customHeight="1"/>
    <row r="36" spans="1:5" ht="26.25" customHeight="1"/>
    <row r="37" spans="1:5" ht="61.5" customHeight="1"/>
    <row r="38" spans="1:5" ht="22.5" customHeight="1"/>
    <row r="40" spans="1:5" ht="34.5" customHeight="1"/>
    <row r="41" spans="1:5" s="3" customFormat="1" ht="16.5">
      <c r="A41"/>
      <c r="B41"/>
      <c r="C41"/>
      <c r="D41"/>
      <c r="E41"/>
    </row>
  </sheetData>
  <mergeCells count="33">
    <mergeCell ref="B17:B18"/>
    <mergeCell ref="B10:B11"/>
    <mergeCell ref="A21:B21"/>
    <mergeCell ref="D21:E21"/>
    <mergeCell ref="A12:A13"/>
    <mergeCell ref="E17:E18"/>
    <mergeCell ref="A19:B19"/>
    <mergeCell ref="D19:E19"/>
    <mergeCell ref="A17:A18"/>
    <mergeCell ref="E12:E13"/>
    <mergeCell ref="A14:A16"/>
    <mergeCell ref="B14:B16"/>
    <mergeCell ref="C4:C5"/>
    <mergeCell ref="D14:D15"/>
    <mergeCell ref="E14:E16"/>
    <mergeCell ref="C14:C15"/>
    <mergeCell ref="D7:D8"/>
    <mergeCell ref="E2:E3"/>
    <mergeCell ref="A1:E1"/>
    <mergeCell ref="A4:A6"/>
    <mergeCell ref="B12:B13"/>
    <mergeCell ref="E10:E11"/>
    <mergeCell ref="D4:D5"/>
    <mergeCell ref="A2:A3"/>
    <mergeCell ref="B2:B3"/>
    <mergeCell ref="C2:D2"/>
    <mergeCell ref="E7:E9"/>
    <mergeCell ref="E4:E6"/>
    <mergeCell ref="A10:A11"/>
    <mergeCell ref="A7:A9"/>
    <mergeCell ref="B7:B9"/>
    <mergeCell ref="B4:B6"/>
    <mergeCell ref="C7:C8"/>
  </mergeCells>
  <pageMargins left="0.7" right="0.17" top="0.75" bottom="0.1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5" workbookViewId="0">
      <selection activeCell="G8" sqref="G8"/>
    </sheetView>
  </sheetViews>
  <sheetFormatPr defaultRowHeight="15"/>
  <cols>
    <col min="1" max="1" width="12.85546875" customWidth="1"/>
    <col min="2" max="2" width="15.85546875" customWidth="1"/>
    <col min="3" max="3" width="24.85546875" customWidth="1"/>
    <col min="4" max="4" width="22.5703125" customWidth="1"/>
    <col min="5" max="5" width="17.140625" customWidth="1"/>
    <col min="6" max="6" width="13.85546875" customWidth="1"/>
  </cols>
  <sheetData>
    <row r="1" spans="1:10" ht="89.25" customHeight="1">
      <c r="A1" s="70" t="s">
        <v>157</v>
      </c>
      <c r="B1" s="71"/>
      <c r="C1" s="71"/>
      <c r="D1" s="71"/>
      <c r="E1" s="71"/>
    </row>
    <row r="2" spans="1:10" ht="30" customHeight="1">
      <c r="A2" s="101" t="s">
        <v>13</v>
      </c>
      <c r="B2" s="126" t="s">
        <v>14</v>
      </c>
      <c r="C2" s="128" t="s">
        <v>15</v>
      </c>
      <c r="D2" s="128"/>
      <c r="E2" s="129" t="s">
        <v>16</v>
      </c>
    </row>
    <row r="3" spans="1:10" ht="16.5" customHeight="1">
      <c r="A3" s="76"/>
      <c r="B3" s="127"/>
      <c r="C3" s="29" t="s">
        <v>0</v>
      </c>
      <c r="D3" s="43" t="s">
        <v>1</v>
      </c>
      <c r="E3" s="129"/>
    </row>
    <row r="4" spans="1:10" ht="71.25" customHeight="1">
      <c r="A4" s="125" t="s">
        <v>158</v>
      </c>
      <c r="B4" s="42" t="s">
        <v>154</v>
      </c>
      <c r="C4" s="41" t="s">
        <v>165</v>
      </c>
      <c r="D4" s="42" t="s">
        <v>155</v>
      </c>
      <c r="E4" s="50" t="s">
        <v>156</v>
      </c>
    </row>
    <row r="5" spans="1:10" ht="48" customHeight="1">
      <c r="A5" s="125"/>
      <c r="B5" s="42" t="s">
        <v>22</v>
      </c>
      <c r="C5" s="2" t="s">
        <v>12</v>
      </c>
      <c r="D5" s="1" t="s">
        <v>163</v>
      </c>
      <c r="E5" s="59"/>
    </row>
    <row r="6" spans="1:10" ht="21.75" customHeight="1">
      <c r="A6" s="121" t="s">
        <v>159</v>
      </c>
      <c r="B6" s="123" t="s">
        <v>151</v>
      </c>
      <c r="C6" s="49" t="s">
        <v>164</v>
      </c>
      <c r="D6" s="49" t="s">
        <v>152</v>
      </c>
      <c r="E6" s="113" t="s">
        <v>166</v>
      </c>
      <c r="I6" s="122"/>
      <c r="J6" s="122"/>
    </row>
    <row r="7" spans="1:10" ht="49.5" customHeight="1">
      <c r="A7" s="121"/>
      <c r="B7" s="124"/>
      <c r="C7" s="48"/>
      <c r="D7" s="69"/>
      <c r="E7" s="113"/>
      <c r="I7" s="44"/>
      <c r="J7" s="44"/>
    </row>
    <row r="8" spans="1:10" ht="70.5" customHeight="1">
      <c r="A8" s="121"/>
      <c r="B8" s="42" t="s">
        <v>22</v>
      </c>
      <c r="C8" s="2" t="s">
        <v>153</v>
      </c>
      <c r="D8" s="1" t="s">
        <v>2</v>
      </c>
      <c r="E8" s="113"/>
    </row>
    <row r="9" spans="1:10" ht="21.75" customHeight="1">
      <c r="A9" s="86" t="s">
        <v>160</v>
      </c>
      <c r="B9" s="120" t="s">
        <v>150</v>
      </c>
      <c r="C9" s="50"/>
      <c r="D9" s="50"/>
      <c r="E9" s="50"/>
    </row>
    <row r="10" spans="1:10" ht="42.75" customHeight="1">
      <c r="A10" s="86"/>
      <c r="B10" s="50"/>
      <c r="C10" s="50"/>
      <c r="D10" s="50"/>
      <c r="E10" s="50"/>
    </row>
    <row r="11" spans="1:10" ht="65.25" customHeight="1">
      <c r="A11" s="45" t="s">
        <v>161</v>
      </c>
      <c r="B11" s="50"/>
      <c r="C11" s="50"/>
      <c r="D11" s="50"/>
      <c r="E11" s="50"/>
    </row>
    <row r="12" spans="1:10" ht="27" customHeight="1">
      <c r="A12" s="46" t="s">
        <v>162</v>
      </c>
      <c r="B12" s="50"/>
      <c r="C12" s="50"/>
      <c r="D12" s="50"/>
      <c r="E12" s="50"/>
    </row>
    <row r="13" spans="1:10" ht="58.5" customHeight="1">
      <c r="A13" s="46"/>
      <c r="B13" s="50"/>
      <c r="C13" s="50"/>
      <c r="D13" s="50"/>
      <c r="E13" s="50"/>
    </row>
    <row r="14" spans="1:10" ht="17.25" customHeight="1">
      <c r="A14" s="9"/>
      <c r="B14" s="9"/>
      <c r="C14" s="13"/>
      <c r="D14" s="10"/>
      <c r="E14" s="14"/>
    </row>
    <row r="15" spans="1:10" ht="19.5" customHeight="1">
      <c r="A15" s="88" t="s">
        <v>5</v>
      </c>
      <c r="B15" s="88"/>
      <c r="C15" s="4"/>
      <c r="D15" s="88" t="s">
        <v>18</v>
      </c>
      <c r="E15" s="88"/>
    </row>
    <row r="16" spans="1:10" ht="62.25" customHeight="1">
      <c r="C16" s="4"/>
    </row>
    <row r="17" spans="1:5" ht="16.5">
      <c r="A17" s="85" t="s">
        <v>10</v>
      </c>
      <c r="B17" s="85"/>
      <c r="C17" s="4"/>
      <c r="D17" s="85" t="s">
        <v>17</v>
      </c>
      <c r="E17" s="85"/>
    </row>
    <row r="18" spans="1:5" ht="16.5">
      <c r="C18" s="4"/>
    </row>
    <row r="19" spans="1:5" ht="19.5" customHeight="1"/>
    <row r="20" spans="1:5" ht="29.25" customHeight="1"/>
    <row r="24" spans="1:5" ht="66" customHeight="1"/>
    <row r="26" spans="1:5" ht="27.75" customHeight="1"/>
    <row r="27" spans="1:5" ht="47.25" customHeight="1"/>
    <row r="29" spans="1:5" ht="22.5" customHeight="1"/>
    <row r="30" spans="1:5" ht="48.75" customHeight="1"/>
    <row r="32" spans="1:5" ht="26.25" customHeight="1"/>
    <row r="33" spans="1:7" ht="61.5" customHeight="1"/>
    <row r="34" spans="1:7" ht="22.5" customHeight="1"/>
    <row r="36" spans="1:7" ht="34.5" customHeight="1"/>
    <row r="37" spans="1:7" s="3" customFormat="1" ht="16.5">
      <c r="A37"/>
      <c r="B37"/>
      <c r="C37"/>
      <c r="D37"/>
      <c r="E37"/>
      <c r="G37"/>
    </row>
    <row r="38" spans="1:7" ht="16.5">
      <c r="G38" s="3"/>
    </row>
  </sheetData>
  <mergeCells count="20">
    <mergeCell ref="A1:E1"/>
    <mergeCell ref="A2:A3"/>
    <mergeCell ref="B2:B3"/>
    <mergeCell ref="C2:D2"/>
    <mergeCell ref="E2:E3"/>
    <mergeCell ref="E4:E5"/>
    <mergeCell ref="A6:A8"/>
    <mergeCell ref="I6:J6"/>
    <mergeCell ref="A9:A10"/>
    <mergeCell ref="B6:B7"/>
    <mergeCell ref="C6:C7"/>
    <mergeCell ref="D6:D7"/>
    <mergeCell ref="E6:E8"/>
    <mergeCell ref="A4:A5"/>
    <mergeCell ref="A15:B15"/>
    <mergeCell ref="D15:E15"/>
    <mergeCell ref="A17:B17"/>
    <mergeCell ref="D17:E17"/>
    <mergeCell ref="B9:E13"/>
    <mergeCell ref="A12:A13"/>
  </mergeCells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Tuần 1</vt:lpstr>
      <vt:lpstr>Tuần 2</vt:lpstr>
      <vt:lpstr>Tuần 3</vt:lpstr>
      <vt:lpstr>Tuần 4</vt:lpstr>
      <vt:lpstr>tuần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2025-04-29T02:51:58Z</cp:lastPrinted>
  <dcterms:created xsi:type="dcterms:W3CDTF">2020-10-02T01:05:05Z</dcterms:created>
  <dcterms:modified xsi:type="dcterms:W3CDTF">2025-04-29T02:53:40Z</dcterms:modified>
</cp:coreProperties>
</file>