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0730" windowHeight="9915"/>
  </bookViews>
  <sheets>
    <sheet name="Bieu 13_2019" sheetId="4" r:id="rId1"/>
    <sheet name="Bieu 14_2019" sheetId="5" r:id="rId2"/>
    <sheet name="Bieu 15_2018" sheetId="6" r:id="rId3"/>
  </sheets>
  <definedNames>
    <definedName name="chuong_pl_6" localSheetId="0">'Bieu 13_2019'!#REF!</definedName>
    <definedName name="chuong_pl_7" localSheetId="1">'Bieu 14_2019'!#REF!</definedName>
    <definedName name="chuong_pl_8" localSheetId="2">'Bieu 15_2018'!#REF!</definedName>
  </definedNames>
  <calcPr calcId="144525"/>
</workbook>
</file>

<file path=xl/calcChain.xml><?xml version="1.0" encoding="utf-8"?>
<calcChain xmlns="http://schemas.openxmlformats.org/spreadsheetml/2006/main">
  <c r="J30" i="5" l="1"/>
  <c r="I31" i="5"/>
  <c r="I32" i="5"/>
  <c r="I33" i="5"/>
  <c r="I30" i="5" s="1"/>
  <c r="D98" i="6" l="1"/>
  <c r="D97" i="6"/>
  <c r="D96" i="6"/>
  <c r="D95" i="6"/>
  <c r="D94" i="6"/>
  <c r="C94" i="6"/>
  <c r="E93" i="6"/>
  <c r="D93" i="6"/>
  <c r="D92" i="6"/>
  <c r="D89" i="6" s="1"/>
  <c r="D91" i="6"/>
  <c r="E90" i="6"/>
  <c r="D90" i="6"/>
  <c r="E89" i="6"/>
  <c r="C89" i="6"/>
  <c r="D88" i="6"/>
  <c r="E88" i="6" s="1"/>
  <c r="E87" i="6" s="1"/>
  <c r="D87" i="6" s="1"/>
  <c r="C87" i="6"/>
  <c r="E86" i="6" s="1"/>
  <c r="E84" i="6" s="1"/>
  <c r="D86" i="6"/>
  <c r="D85" i="6"/>
  <c r="D84" i="6"/>
  <c r="C84" i="6"/>
  <c r="C83" i="6"/>
  <c r="F82" i="6"/>
  <c r="D82" i="6"/>
  <c r="F81" i="6" s="1"/>
  <c r="D81" i="6" s="1"/>
  <c r="C81" i="6"/>
  <c r="D80" i="6"/>
  <c r="D79" i="6" s="1"/>
  <c r="C79" i="6"/>
  <c r="D78" i="6"/>
  <c r="D77" i="6" s="1"/>
  <c r="C77" i="6"/>
  <c r="D76" i="6"/>
  <c r="D75" i="6"/>
  <c r="D74" i="6"/>
  <c r="D73" i="6"/>
  <c r="D72" i="6"/>
  <c r="C72" i="6"/>
  <c r="D70" i="6"/>
  <c r="D69" i="6"/>
  <c r="D83" i="6" l="1"/>
  <c r="E85" i="6"/>
  <c r="D68" i="6"/>
  <c r="C68" i="6"/>
  <c r="D67" i="6" l="1"/>
  <c r="C67" i="6"/>
  <c r="D66" i="6"/>
  <c r="D65" i="6" s="1"/>
  <c r="C65" i="6"/>
  <c r="D64" i="6"/>
  <c r="G64" i="6" s="1"/>
  <c r="G63" i="6" s="1"/>
  <c r="C63" i="6"/>
  <c r="D62" i="6"/>
  <c r="F62" i="6" s="1"/>
  <c r="F61" i="6" s="1"/>
  <c r="D61" i="6"/>
  <c r="C61" i="6"/>
  <c r="D60" i="6"/>
  <c r="D59" i="6" s="1"/>
  <c r="C59" i="6"/>
  <c r="D58" i="6"/>
  <c r="D57" i="6" s="1"/>
  <c r="C57" i="6"/>
  <c r="D56" i="6"/>
  <c r="D55" i="6" s="1"/>
  <c r="C55" i="6"/>
  <c r="D54" i="6"/>
  <c r="D53" i="6"/>
  <c r="D52" i="6"/>
  <c r="D51" i="6"/>
  <c r="D50" i="6" s="1"/>
  <c r="C50" i="6"/>
  <c r="E49" i="6" s="1"/>
  <c r="D49" i="6"/>
  <c r="D48" i="6"/>
  <c r="D47" i="6"/>
  <c r="D46" i="6"/>
  <c r="E45" i="6" s="1"/>
  <c r="D45" i="6"/>
  <c r="E44" i="6"/>
  <c r="C44" i="6"/>
  <c r="D43" i="6"/>
  <c r="E43" i="6" s="1"/>
  <c r="E42" i="6" s="1"/>
  <c r="D42" i="6" s="1"/>
  <c r="C42" i="6"/>
  <c r="E41" i="6" s="1"/>
  <c r="D41" i="6"/>
  <c r="D40" i="6"/>
  <c r="E39" i="6" s="1"/>
  <c r="D39" i="6"/>
  <c r="C38" i="6"/>
  <c r="C37" i="6"/>
  <c r="D63" i="6" l="1"/>
  <c r="G37" i="6"/>
  <c r="F37" i="6" s="1"/>
  <c r="D38" i="6"/>
  <c r="E40" i="6"/>
  <c r="E38" i="6" s="1"/>
  <c r="E37" i="6" s="1"/>
  <c r="D44" i="6"/>
  <c r="C36" i="6"/>
  <c r="G31" i="6"/>
  <c r="D31" i="6"/>
  <c r="C31" i="6"/>
  <c r="D30" i="6"/>
  <c r="D29" i="6"/>
  <c r="G28" i="6"/>
  <c r="D28" i="6"/>
  <c r="D27" i="6"/>
  <c r="D25" i="6" s="1"/>
  <c r="D26" i="6"/>
  <c r="G25" i="6"/>
  <c r="C25" i="6"/>
  <c r="D24" i="6"/>
  <c r="D23" i="6"/>
  <c r="D22" i="6"/>
  <c r="D21" i="6"/>
  <c r="D20" i="6"/>
  <c r="D19" i="6"/>
  <c r="D18" i="6"/>
  <c r="D17" i="6"/>
  <c r="D16" i="6" s="1"/>
  <c r="C16" i="6"/>
  <c r="D15" i="6"/>
  <c r="G14" i="6"/>
  <c r="D14" i="6" s="1"/>
  <c r="C14" i="6"/>
  <c r="G12" i="6"/>
  <c r="D12" i="6" s="1"/>
  <c r="C12" i="6" s="1"/>
  <c r="C11" i="6" s="1"/>
  <c r="F33" i="5"/>
  <c r="E33" i="5"/>
  <c r="F32" i="5"/>
  <c r="E32" i="5"/>
  <c r="F31" i="5"/>
  <c r="E31" i="5"/>
  <c r="F30" i="5"/>
  <c r="D30" i="5"/>
  <c r="C30" i="5"/>
  <c r="F17" i="5"/>
  <c r="D17" i="5"/>
  <c r="D16" i="5" s="1"/>
  <c r="C17" i="5"/>
  <c r="C16" i="5" s="1"/>
  <c r="F16" i="5"/>
  <c r="F15" i="5" s="1"/>
  <c r="D11" i="6" l="1"/>
  <c r="D37" i="6"/>
  <c r="D36" i="6" s="1"/>
  <c r="C10" i="6"/>
  <c r="G11" i="6"/>
  <c r="G36" i="6"/>
  <c r="F36" i="6" s="1"/>
  <c r="E36" i="6" s="1"/>
  <c r="E30" i="5"/>
  <c r="E16" i="5"/>
  <c r="E17" i="5"/>
  <c r="D15" i="5"/>
  <c r="C15" i="5" s="1"/>
  <c r="F14" i="5"/>
  <c r="E14" i="5" s="1"/>
  <c r="E12" i="5" s="1"/>
  <c r="D12" i="5"/>
  <c r="C12" i="5"/>
  <c r="C31" i="4"/>
  <c r="C18" i="4"/>
  <c r="C17" i="4"/>
  <c r="C16" i="4" s="1"/>
  <c r="C13" i="4"/>
  <c r="E15" i="5" l="1"/>
  <c r="D10" i="6"/>
  <c r="E10" i="6"/>
  <c r="F10" i="6"/>
  <c r="G10" i="6"/>
</calcChain>
</file>

<file path=xl/comments1.xml><?xml version="1.0" encoding="utf-8"?>
<comments xmlns="http://schemas.openxmlformats.org/spreadsheetml/2006/main">
  <authors>
    <author>AHJJ</author>
    <author>Ke Toan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AHJJ:</t>
        </r>
        <r>
          <rPr>
            <sz val="9"/>
            <color indexed="81"/>
            <rFont val="Tahoma"/>
            <family val="2"/>
          </rPr>
          <t xml:space="preserve">
Số thực hiện chia dự toán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AHJJ:</t>
        </r>
        <r>
          <rPr>
            <sz val="9"/>
            <color indexed="81"/>
            <rFont val="Tahoma"/>
            <family val="2"/>
          </rPr>
          <t xml:space="preserve">
Số thực hiện năm nay chia năm trước</t>
        </r>
      </text>
    </comment>
    <comment ref="J31" authorId="1">
      <text>
        <r>
          <rPr>
            <b/>
            <sz val="9"/>
            <color indexed="81"/>
            <rFont val="Tahoma"/>
            <family val="2"/>
          </rPr>
          <t>Ke Toan:</t>
        </r>
        <r>
          <rPr>
            <sz val="9"/>
            <color indexed="81"/>
            <rFont val="Tahoma"/>
            <family val="2"/>
          </rPr>
          <t xml:space="preserve">
2017
</t>
        </r>
      </text>
    </comment>
    <comment ref="G32" authorId="1">
      <text>
        <r>
          <rPr>
            <b/>
            <sz val="9"/>
            <color indexed="81"/>
            <rFont val="Tahoma"/>
            <family val="2"/>
          </rPr>
          <t>Ke Toan:</t>
        </r>
        <r>
          <rPr>
            <sz val="9"/>
            <color indexed="81"/>
            <rFont val="Tahoma"/>
            <family val="2"/>
          </rPr>
          <t xml:space="preserve">
Nguồn 12</t>
        </r>
      </text>
    </comment>
    <comment ref="H32" authorId="1">
      <text>
        <r>
          <rPr>
            <b/>
            <sz val="9"/>
            <color indexed="81"/>
            <rFont val="Tahoma"/>
            <family val="2"/>
          </rPr>
          <t>Ke Toan:</t>
        </r>
        <r>
          <rPr>
            <sz val="9"/>
            <color indexed="81"/>
            <rFont val="Tahoma"/>
            <family val="2"/>
          </rPr>
          <t xml:space="preserve">
Nguồn 15</t>
        </r>
      </text>
    </comment>
  </commentList>
</comments>
</file>

<file path=xl/sharedStrings.xml><?xml version="1.0" encoding="utf-8"?>
<sst xmlns="http://schemas.openxmlformats.org/spreadsheetml/2006/main" count="236" uniqueCount="137">
  <si>
    <t>BIỂU MẪU CÔNG KHAI</t>
  </si>
  <si>
    <r>
      <t>(</t>
    </r>
    <r>
      <rPr>
        <sz val="13"/>
        <color theme="1"/>
        <rFont val="Times New Roman"/>
        <family val="1"/>
      </rPr>
      <t>Thông tư số 61/2017/TT-BTC ngày 15/6/2017 của Bộ Tài chính</t>
    </r>
    <r>
      <rPr>
        <sz val="12"/>
        <color rgb="FF000000"/>
        <rFont val="Times New Roman"/>
        <family val="1"/>
      </rPr>
      <t>)</t>
    </r>
  </si>
  <si>
    <t>Biểu mẫu 13</t>
  </si>
  <si>
    <t>Chương: 622</t>
  </si>
  <si>
    <t>(Dùng cho đơn vị sử dụng ngân sách)</t>
  </si>
  <si>
    <t>Đvt: Triệu đồng</t>
  </si>
  <si>
    <t>Số TT</t>
  </si>
  <si>
    <t>Nội dung</t>
  </si>
  <si>
    <t>Dự toán</t>
  </si>
  <si>
    <t>được giao</t>
  </si>
  <si>
    <t>I</t>
  </si>
  <si>
    <t>Tổng số thu, chi, nộp ngân sách phí, lệ phí</t>
  </si>
  <si>
    <t>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</si>
  <si>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</si>
  <si>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</si>
  <si>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</si>
  <si>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</si>
  <si>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</si>
  <si>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</si>
  <si>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</si>
  <si>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</si>
  <si>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</si>
  <si>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</si>
  <si>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</si>
  <si>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</si>
  <si>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</si>
  <si>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</si>
  <si>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</si>
  <si>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</si>
  <si>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</si>
  <si>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</si>
  <si>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</si>
  <si>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Nghiên cứu khoa học</t>
  </si>
  <si>
    <t>Chi sự nghiệp giáo dục, đào tạo, dạy nghề</t>
  </si>
  <si>
    <t>3.3</t>
  </si>
  <si>
    <t>Kinh phí cải cách tiền lương</t>
  </si>
  <si>
    <t>Đơn vị: MẦM NON 25B</t>
  </si>
  <si>
    <t>Biểu mẫu 14</t>
  </si>
  <si>
    <t>ĐÁNH GIÁ THỰC HIỆN DỰ TOÁN THU- CHI NGÂN SÁCH</t>
  </si>
  <si>
    <t>(Dùng cho đơn vị dự toán cấp trên và đơn vị dự toán sử dụng ngân sách nhà nước)</t>
  </si>
  <si>
    <t>ĐV tính: Triệu đồng</t>
  </si>
  <si>
    <t>Dự toán năm</t>
  </si>
  <si>
    <t>So sánh (%)</t>
  </si>
  <si>
    <t>Cùng kỳ năm trước</t>
  </si>
  <si>
    <t>Dự
 toán</t>
  </si>
  <si>
    <t>Hiệu trưởng</t>
  </si>
  <si>
    <t>Biểu số 15</t>
  </si>
  <si>
    <t>Số liệu báo cáo quyết toán</t>
  </si>
  <si>
    <t>Số liệu quyết toán được duyệt</t>
  </si>
  <si>
    <t>Trong đó</t>
  </si>
  <si>
    <t>Mua sắm, sửa chữa</t>
  </si>
  <si>
    <t>Trích lập các quỹ</t>
  </si>
  <si>
    <t>Quyết toán thu</t>
  </si>
  <si>
    <t>A</t>
  </si>
  <si>
    <t>Tổng số thu</t>
  </si>
  <si>
    <t xml:space="preserve">Thu hoạt động cung ứng dịch vụ </t>
  </si>
  <si>
    <t>Năng khiếu</t>
  </si>
  <si>
    <t>Hoạt động sự nghiệp khác</t>
  </si>
  <si>
    <t>Quyết toán chi ngân sách nhà nước</t>
  </si>
  <si>
    <t>Mục 6000</t>
  </si>
  <si>
    <t>Lương ngạch bậc theo quỹ lương</t>
  </si>
  <si>
    <t>Lương tập sự</t>
  </si>
  <si>
    <t>Lương HĐ dài hạn</t>
  </si>
  <si>
    <t>Mục 6050</t>
  </si>
  <si>
    <t>Tiền công HĐ theo vụ việc </t>
  </si>
  <si>
    <t>Mục 6100</t>
  </si>
  <si>
    <t>Chức vụ</t>
  </si>
  <si>
    <t>Làm đêm, thêm giờ</t>
  </si>
  <si>
    <t>Phụ cấp ưu đãi nghề</t>
  </si>
  <si>
    <t>Phụ cấp trách nhiệm</t>
  </si>
  <si>
    <t>Phụ cấp vượt khung</t>
  </si>
  <si>
    <t>B</t>
  </si>
  <si>
    <t>Số 
TT</t>
  </si>
  <si>
    <t>Quỹ
 lương</t>
  </si>
  <si>
    <t>2.3</t>
  </si>
  <si>
    <t>2.4</t>
  </si>
  <si>
    <t>Kiều Thị Mai Trang</t>
  </si>
  <si>
    <t>Học phí</t>
  </si>
  <si>
    <t>BHXH (thai sản)</t>
  </si>
  <si>
    <t>Kinh phí CSSKBĐ</t>
  </si>
  <si>
    <t>Tiền ăn</t>
  </si>
  <si>
    <t>Bảo hiểm tai nạn</t>
  </si>
  <si>
    <t>Nước uống</t>
  </si>
  <si>
    <t>Veä sinh phí</t>
  </si>
  <si>
    <t>Thieát bò vaät duïng phuïc vuï baùn truù</t>
  </si>
  <si>
    <t>Thu  khác</t>
  </si>
  <si>
    <t>2.5</t>
  </si>
  <si>
    <t>2.6</t>
  </si>
  <si>
    <t>2.7</t>
  </si>
  <si>
    <t>Ăn sáng</t>
  </si>
  <si>
    <t>3.4</t>
  </si>
  <si>
    <t>3.5</t>
  </si>
  <si>
    <t>Mục 6300</t>
  </si>
  <si>
    <t>Mục 6700</t>
  </si>
  <si>
    <t>Mục 7850</t>
  </si>
  <si>
    <t>Bảo hiểm xã hội</t>
  </si>
  <si>
    <t>Bảo hiểm y tế</t>
  </si>
  <si>
    <t>Bảo hiểm thất nghiệp</t>
  </si>
  <si>
    <t>Kinh phí công đoàn</t>
  </si>
  <si>
    <t>Khoán công tác phí</t>
  </si>
  <si>
    <t>Chi khác</t>
  </si>
  <si>
    <t>Công tác Đảng</t>
  </si>
  <si>
    <t>Mục 6400</t>
  </si>
  <si>
    <t>Mục 6600</t>
  </si>
  <si>
    <t>Mục 6900</t>
  </si>
  <si>
    <t>Công tác phổ biến giáo dục pháp luật</t>
  </si>
  <si>
    <t>C</t>
  </si>
  <si>
    <t>Kinh phí  cải cách tiền lương</t>
  </si>
  <si>
    <t xml:space="preserve">                               Hiệu trưởng</t>
  </si>
  <si>
    <t xml:space="preserve">                                                                          Kiều Thị Mai Trang</t>
  </si>
  <si>
    <t>Kinh phí nhiệm vụ thường xuyên (60% số thu)</t>
  </si>
  <si>
    <t>Chi sự nghiệp giáo dục, đào tạo.</t>
  </si>
  <si>
    <t>Thực hiện năm 2018</t>
  </si>
  <si>
    <t>Học phẩm</t>
  </si>
  <si>
    <t>2.8</t>
  </si>
  <si>
    <t>Chênh lệch thu nhập thực tế</t>
  </si>
  <si>
    <t>Phụ cấp TNVK, PC_TNNG</t>
  </si>
  <si>
    <t>Kinh phí  công đoàn</t>
  </si>
  <si>
    <t>Bình Thạnh., ngày  31  tháng 3 năm 2019</t>
  </si>
  <si>
    <t>(Kèm theo Quyết định số   07 /QĐ- MN25B ngày 31/3/2019 của trường Mầm non 25B )</t>
  </si>
  <si>
    <t>(Kèm theo Quyết định số   15 /QĐ- MN 25B ngày 31/12/2017 của trường MN 25B )</t>
  </si>
  <si>
    <t xml:space="preserve">Học phí </t>
  </si>
  <si>
    <t>DỰ TOÁN THU - CHI NGÂN SÁCH NHÀ NƯỚC NĂM 2019</t>
  </si>
  <si>
    <t>NĂM 2019</t>
  </si>
  <si>
    <r>
      <t>QUYẾT TOÁN THU - CHI NGUỒN NSNN, NGUỒN KHÁC</t>
    </r>
    <r>
      <rPr>
        <sz val="14"/>
        <color theme="1"/>
        <rFont val="Times New Roman"/>
        <family val="1"/>
      </rPr>
      <t xml:space="preserve"> </t>
    </r>
    <r>
      <rPr>
        <b/>
        <sz val="14"/>
        <color rgb="FFFF0000"/>
        <rFont val="Times New Roman"/>
        <family val="1"/>
      </rPr>
      <t>năm 2018</t>
    </r>
  </si>
  <si>
    <t>Nhân viên nuôi dưỡng</t>
  </si>
  <si>
    <t>Tổ chức PV và  QLBT</t>
  </si>
  <si>
    <t>Mục 6500</t>
  </si>
  <si>
    <t>Thanh toán tiền nước</t>
  </si>
  <si>
    <t>Mục 7950</t>
  </si>
  <si>
    <t>Nhà cửa</t>
  </si>
  <si>
    <t>Lãi TGNH</t>
  </si>
  <si>
    <t>Thiết bị tin học</t>
  </si>
  <si>
    <t>Quỹ phúc lợi</t>
  </si>
  <si>
    <t>Trợ cấp, phụ cấp khác</t>
  </si>
  <si>
    <t>Bình Thạnh., ngày 31 tháng 03 năm 2019</t>
  </si>
  <si>
    <t xml:space="preserve">                                        Bình Thạnh, ngày 31 tháng 3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</si>
</sst>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name val="VNI-Times"/>
    </font>
    <font>
      <b/>
      <sz val="14"/>
      <name val="VNI-Times"/>
    </font>
    <font>
      <b/>
      <sz val="11"/>
      <color theme="1"/>
      <name val="Times New Roman"/>
      <family val="1"/>
    </font>
    <font>
      <sz val="13"/>
      <name val="VNI-Times"/>
    </font>
    <font>
      <sz val="13"/>
      <color indexed="8"/>
      <name val="Times New Roman"/>
      <family val="1"/>
    </font>
    <font>
      <sz val="13"/>
      <name val="Times New Roman"/>
      <family val="1"/>
    </font>
    <font>
      <sz val="10"/>
      <name val="VNI-Times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3"/>
      <name val="VNI-Times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7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 indent="1"/>
    </xf>
    <xf numFmtId="0" fontId="8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 indent="1"/>
    </xf>
    <xf numFmtId="0" fontId="8" fillId="2" borderId="1" xfId="0" applyFont="1" applyFill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right" wrapText="1"/>
    </xf>
    <xf numFmtId="4" fontId="8" fillId="2" borderId="1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horizontal="right" wrapText="1"/>
    </xf>
    <xf numFmtId="4" fontId="1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3" fontId="0" fillId="0" borderId="0" xfId="0" applyNumberFormat="1"/>
    <xf numFmtId="3" fontId="14" fillId="0" borderId="9" xfId="0" applyNumberFormat="1" applyFont="1" applyBorder="1"/>
    <xf numFmtId="3" fontId="14" fillId="0" borderId="0" xfId="0" applyNumberFormat="1" applyFont="1" applyBorder="1"/>
    <xf numFmtId="3" fontId="14" fillId="0" borderId="1" xfId="0" applyNumberFormat="1" applyFont="1" applyBorder="1"/>
    <xf numFmtId="3" fontId="10" fillId="0" borderId="0" xfId="0" applyNumberFormat="1" applyFont="1"/>
    <xf numFmtId="0" fontId="10" fillId="0" borderId="0" xfId="0" applyFont="1"/>
    <xf numFmtId="0" fontId="18" fillId="2" borderId="1" xfId="0" applyFont="1" applyFill="1" applyBorder="1" applyAlignment="1">
      <alignment horizontal="left" vertical="center" wrapText="1"/>
    </xf>
    <xf numFmtId="3" fontId="19" fillId="0" borderId="10" xfId="0" applyNumberFormat="1" applyFont="1" applyBorder="1" applyAlignment="1"/>
    <xf numFmtId="3" fontId="16" fillId="0" borderId="9" xfId="0" applyNumberFormat="1" applyFont="1" applyBorder="1" applyAlignment="1"/>
    <xf numFmtId="0" fontId="20" fillId="2" borderId="1" xfId="0" applyFont="1" applyFill="1" applyBorder="1" applyAlignment="1">
      <alignment horizontal="left" wrapText="1" indent="1"/>
    </xf>
    <xf numFmtId="0" fontId="18" fillId="2" borderId="1" xfId="0" applyFont="1" applyFill="1" applyBorder="1" applyAlignment="1">
      <alignment horizontal="left" wrapText="1" indent="1"/>
    </xf>
    <xf numFmtId="0" fontId="15" fillId="0" borderId="1" xfId="0" applyFont="1" applyBorder="1"/>
    <xf numFmtId="4" fontId="14" fillId="0" borderId="1" xfId="0" applyNumberFormat="1" applyFont="1" applyBorder="1"/>
    <xf numFmtId="0" fontId="16" fillId="0" borderId="1" xfId="0" applyFont="1" applyBorder="1"/>
    <xf numFmtId="3" fontId="17" fillId="0" borderId="1" xfId="0" applyNumberFormat="1" applyFont="1" applyBorder="1"/>
    <xf numFmtId="9" fontId="2" fillId="2" borderId="1" xfId="0" applyNumberFormat="1" applyFont="1" applyFill="1" applyBorder="1" applyAlignment="1">
      <alignment horizontal="right" wrapText="1"/>
    </xf>
    <xf numFmtId="9" fontId="1" fillId="2" borderId="1" xfId="0" applyNumberFormat="1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3" fontId="11" fillId="0" borderId="11" xfId="0" applyNumberFormat="1" applyFont="1" applyBorder="1"/>
    <xf numFmtId="3" fontId="12" fillId="0" borderId="11" xfId="0" applyNumberFormat="1" applyFont="1" applyBorder="1"/>
    <xf numFmtId="0" fontId="23" fillId="0" borderId="0" xfId="0" applyFont="1" applyAlignment="1">
      <alignment horizontal="left"/>
    </xf>
    <xf numFmtId="3" fontId="0" fillId="0" borderId="0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3" fontId="16" fillId="0" borderId="1" xfId="0" applyNumberFormat="1" applyFont="1" applyBorder="1"/>
    <xf numFmtId="3" fontId="16" fillId="0" borderId="9" xfId="0" applyNumberFormat="1" applyFont="1" applyBorder="1"/>
    <xf numFmtId="0" fontId="25" fillId="0" borderId="0" xfId="0" applyFont="1"/>
    <xf numFmtId="2" fontId="1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3" fontId="28" fillId="0" borderId="0" xfId="0" applyNumberFormat="1" applyFont="1" applyBorder="1"/>
    <xf numFmtId="0" fontId="0" fillId="0" borderId="0" xfId="0" applyFont="1"/>
    <xf numFmtId="3" fontId="1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3" fontId="26" fillId="0" borderId="0" xfId="0" applyNumberFormat="1" applyFont="1"/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 indent="1"/>
    </xf>
    <xf numFmtId="0" fontId="26" fillId="0" borderId="1" xfId="0" quotePrefix="1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wrapText="1"/>
    </xf>
    <xf numFmtId="2" fontId="26" fillId="0" borderId="13" xfId="0" applyNumberFormat="1" applyFont="1" applyBorder="1" applyAlignment="1">
      <alignment horizontal="right"/>
    </xf>
    <xf numFmtId="2" fontId="1" fillId="2" borderId="2" xfId="0" applyNumberFormat="1" applyFont="1" applyFill="1" applyBorder="1" applyAlignment="1">
      <alignment horizontal="right" wrapText="1"/>
    </xf>
    <xf numFmtId="2" fontId="26" fillId="0" borderId="1" xfId="0" applyNumberFormat="1" applyFont="1" applyBorder="1" applyAlignment="1">
      <alignment horizontal="right"/>
    </xf>
    <xf numFmtId="2" fontId="27" fillId="0" borderId="1" xfId="0" applyNumberFormat="1" applyFont="1" applyBorder="1" applyAlignment="1">
      <alignment horizontal="right"/>
    </xf>
    <xf numFmtId="2" fontId="0" fillId="0" borderId="1" xfId="0" applyNumberFormat="1" applyBorder="1"/>
    <xf numFmtId="0" fontId="29" fillId="0" borderId="1" xfId="0" applyFont="1" applyBorder="1" applyAlignment="1">
      <alignment horizontal="left"/>
    </xf>
    <xf numFmtId="2" fontId="26" fillId="0" borderId="12" xfId="0" applyNumberFormat="1" applyFont="1" applyBorder="1" applyAlignment="1">
      <alignment horizontal="right"/>
    </xf>
    <xf numFmtId="2" fontId="26" fillId="0" borderId="12" xfId="0" applyNumberFormat="1" applyFont="1" applyBorder="1"/>
    <xf numFmtId="2" fontId="2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right" wrapText="1"/>
    </xf>
    <xf numFmtId="165" fontId="26" fillId="3" borderId="0" xfId="0" applyNumberFormat="1" applyFont="1" applyFill="1" applyBorder="1"/>
    <xf numFmtId="1" fontId="2" fillId="2" borderId="1" xfId="0" applyNumberFormat="1" applyFont="1" applyFill="1" applyBorder="1" applyAlignment="1">
      <alignment horizontal="right" vertical="center" wrapText="1"/>
    </xf>
    <xf numFmtId="2" fontId="27" fillId="0" borderId="6" xfId="0" applyNumberFormat="1" applyFont="1" applyBorder="1"/>
    <xf numFmtId="0" fontId="1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5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sqref="A1:C42"/>
    </sheetView>
  </sheetViews>
  <sheetFormatPr defaultRowHeight="15" x14ac:dyDescent="0.25"/>
  <cols>
    <col min="2" max="2" width="51.140625" customWidth="1"/>
    <col min="3" max="3" width="29.7109375" customWidth="1"/>
    <col min="4" max="4" width="18" bestFit="1" customWidth="1"/>
  </cols>
  <sheetData>
    <row r="1" spans="1:3" ht="18.75" x14ac:dyDescent="0.3">
      <c r="A1" s="73" t="s">
        <v>0</v>
      </c>
      <c r="B1" s="73"/>
      <c r="C1" s="73"/>
    </row>
    <row r="2" spans="1:3" ht="16.5" x14ac:dyDescent="0.25">
      <c r="A2" s="74" t="s">
        <v>1</v>
      </c>
      <c r="B2" s="74"/>
      <c r="C2" s="74"/>
    </row>
    <row r="3" spans="1:3" ht="18.75" x14ac:dyDescent="0.3">
      <c r="A3" s="75" t="s">
        <v>2</v>
      </c>
      <c r="B3" s="75"/>
      <c r="C3" s="75"/>
    </row>
    <row r="4" spans="1:3" ht="18.75" x14ac:dyDescent="0.3">
      <c r="A4" s="1" t="s">
        <v>36</v>
      </c>
    </row>
    <row r="5" spans="1:3" ht="18.75" x14ac:dyDescent="0.3">
      <c r="A5" s="1" t="s">
        <v>3</v>
      </c>
    </row>
    <row r="6" spans="1:3" ht="18.75" x14ac:dyDescent="0.3">
      <c r="A6" s="76" t="s">
        <v>122</v>
      </c>
      <c r="B6" s="76"/>
      <c r="C6" s="76"/>
    </row>
    <row r="7" spans="1:3" ht="18.75" x14ac:dyDescent="0.3">
      <c r="A7" s="77" t="s">
        <v>120</v>
      </c>
      <c r="B7" s="77"/>
      <c r="C7" s="77"/>
    </row>
    <row r="8" spans="1:3" ht="18.75" x14ac:dyDescent="0.3">
      <c r="A8" s="78" t="s">
        <v>4</v>
      </c>
      <c r="B8" s="78"/>
      <c r="C8" s="78"/>
    </row>
    <row r="9" spans="1:3" ht="18.75" x14ac:dyDescent="0.3">
      <c r="A9" s="79" t="s">
        <v>5</v>
      </c>
      <c r="B9" s="79"/>
      <c r="C9" s="79"/>
    </row>
    <row r="10" spans="1:3" ht="15.75" x14ac:dyDescent="0.25">
      <c r="A10" s="80" t="s">
        <v>6</v>
      </c>
      <c r="B10" s="80" t="s">
        <v>7</v>
      </c>
      <c r="C10" s="13" t="s">
        <v>8</v>
      </c>
    </row>
    <row r="11" spans="1:3" ht="15.75" x14ac:dyDescent="0.25">
      <c r="A11" s="80"/>
      <c r="B11" s="80"/>
      <c r="C11" s="12" t="s">
        <v>9</v>
      </c>
    </row>
    <row r="12" spans="1:3" ht="30" customHeight="1" x14ac:dyDescent="0.3">
      <c r="A12" s="3" t="s">
        <v>10</v>
      </c>
      <c r="B12" s="4" t="s">
        <v>11</v>
      </c>
      <c r="C12" s="5"/>
    </row>
    <row r="13" spans="1:3" ht="30" customHeight="1" x14ac:dyDescent="0.3">
      <c r="A13" s="3">
        <v>1</v>
      </c>
      <c r="B13" s="4" t="s">
        <v>12</v>
      </c>
      <c r="C13" s="6">
        <f>C14+C15</f>
        <v>534</v>
      </c>
    </row>
    <row r="14" spans="1:3" ht="30" customHeight="1" x14ac:dyDescent="0.3">
      <c r="A14" s="7" t="s">
        <v>13</v>
      </c>
      <c r="B14" s="8" t="s">
        <v>14</v>
      </c>
      <c r="C14" s="5"/>
    </row>
    <row r="15" spans="1:3" ht="30" customHeight="1" x14ac:dyDescent="0.3">
      <c r="A15" s="7" t="s">
        <v>15</v>
      </c>
      <c r="B15" s="8" t="s">
        <v>121</v>
      </c>
      <c r="C15" s="9">
        <v>534</v>
      </c>
    </row>
    <row r="16" spans="1:3" ht="30" customHeight="1" x14ac:dyDescent="0.3">
      <c r="A16" s="3">
        <v>2</v>
      </c>
      <c r="B16" s="4" t="s">
        <v>17</v>
      </c>
      <c r="C16" s="6">
        <f>C17</f>
        <v>320.39999999999998</v>
      </c>
    </row>
    <row r="17" spans="1:4" ht="30" customHeight="1" x14ac:dyDescent="0.3">
      <c r="A17" s="7" t="s">
        <v>18</v>
      </c>
      <c r="B17" s="8" t="s">
        <v>33</v>
      </c>
      <c r="C17" s="9">
        <f>C18</f>
        <v>320.39999999999998</v>
      </c>
    </row>
    <row r="18" spans="1:4" ht="30" customHeight="1" x14ac:dyDescent="0.3">
      <c r="A18" s="7" t="s">
        <v>19</v>
      </c>
      <c r="B18" s="8" t="s">
        <v>110</v>
      </c>
      <c r="C18" s="9">
        <f>C15*60%</f>
        <v>320.39999999999998</v>
      </c>
    </row>
    <row r="19" spans="1:4" ht="30" customHeight="1" x14ac:dyDescent="0.3">
      <c r="A19" s="7" t="s">
        <v>21</v>
      </c>
      <c r="B19" s="8" t="s">
        <v>22</v>
      </c>
      <c r="C19" s="5"/>
    </row>
    <row r="20" spans="1:4" ht="30" customHeight="1" x14ac:dyDescent="0.3">
      <c r="A20" s="7" t="s">
        <v>23</v>
      </c>
      <c r="B20" s="8" t="s">
        <v>24</v>
      </c>
      <c r="C20" s="5"/>
    </row>
    <row r="21" spans="1:4" ht="30" customHeight="1" x14ac:dyDescent="0.3">
      <c r="A21" s="7" t="s">
        <v>19</v>
      </c>
      <c r="B21" s="8" t="s">
        <v>25</v>
      </c>
      <c r="C21" s="5"/>
    </row>
    <row r="22" spans="1:4" ht="30" customHeight="1" x14ac:dyDescent="0.3">
      <c r="A22" s="7" t="s">
        <v>21</v>
      </c>
      <c r="B22" s="8" t="s">
        <v>26</v>
      </c>
      <c r="C22" s="5"/>
    </row>
    <row r="23" spans="1:4" ht="30" customHeight="1" x14ac:dyDescent="0.3">
      <c r="A23" s="3">
        <v>3</v>
      </c>
      <c r="B23" s="4" t="s">
        <v>27</v>
      </c>
      <c r="C23" s="5"/>
    </row>
    <row r="24" spans="1:4" ht="30" customHeight="1" x14ac:dyDescent="0.3">
      <c r="A24" s="7" t="s">
        <v>28</v>
      </c>
      <c r="B24" s="8" t="s">
        <v>14</v>
      </c>
      <c r="C24" s="5"/>
    </row>
    <row r="25" spans="1:4" ht="30" customHeight="1" x14ac:dyDescent="0.3">
      <c r="A25" s="7" t="s">
        <v>29</v>
      </c>
      <c r="B25" s="8" t="s">
        <v>16</v>
      </c>
      <c r="C25" s="5"/>
    </row>
    <row r="26" spans="1:4" ht="30" customHeight="1" x14ac:dyDescent="0.3">
      <c r="A26" s="3" t="s">
        <v>30</v>
      </c>
      <c r="B26" s="4" t="s">
        <v>31</v>
      </c>
      <c r="C26" s="10"/>
    </row>
    <row r="27" spans="1:4" ht="30" customHeight="1" x14ac:dyDescent="0.3">
      <c r="A27" s="3">
        <v>1</v>
      </c>
      <c r="B27" s="4" t="s">
        <v>24</v>
      </c>
      <c r="C27" s="5"/>
    </row>
    <row r="28" spans="1:4" ht="30" hidden="1" customHeight="1" x14ac:dyDescent="0.3">
      <c r="A28" s="7" t="s">
        <v>13</v>
      </c>
      <c r="B28" s="8" t="s">
        <v>25</v>
      </c>
      <c r="C28" s="5"/>
    </row>
    <row r="29" spans="1:4" ht="30" hidden="1" customHeight="1" x14ac:dyDescent="0.3">
      <c r="A29" s="7" t="s">
        <v>15</v>
      </c>
      <c r="B29" s="8" t="s">
        <v>26</v>
      </c>
      <c r="C29" s="5"/>
    </row>
    <row r="30" spans="1:4" ht="30" customHeight="1" x14ac:dyDescent="0.3">
      <c r="A30" s="3">
        <v>2</v>
      </c>
      <c r="B30" s="4" t="s">
        <v>32</v>
      </c>
      <c r="C30" s="5"/>
    </row>
    <row r="31" spans="1:4" ht="30" customHeight="1" x14ac:dyDescent="0.3">
      <c r="A31" s="3">
        <v>3</v>
      </c>
      <c r="B31" s="4" t="s">
        <v>33</v>
      </c>
      <c r="C31" s="10">
        <f>C32+C33+C34</f>
        <v>6116.5110000000004</v>
      </c>
    </row>
    <row r="32" spans="1:4" ht="30" customHeight="1" x14ac:dyDescent="0.3">
      <c r="A32" s="7" t="s">
        <v>28</v>
      </c>
      <c r="B32" s="8" t="s">
        <v>20</v>
      </c>
      <c r="C32" s="11">
        <v>3719.8449999999998</v>
      </c>
      <c r="D32" s="39"/>
    </row>
    <row r="33" spans="1:4" ht="30" customHeight="1" x14ac:dyDescent="0.35">
      <c r="A33" s="7" t="s">
        <v>29</v>
      </c>
      <c r="B33" s="8" t="s">
        <v>22</v>
      </c>
      <c r="C33" s="11">
        <v>1433.0429999999999</v>
      </c>
      <c r="D33" s="40"/>
    </row>
    <row r="34" spans="1:4" ht="30" customHeight="1" x14ac:dyDescent="0.35">
      <c r="A34" s="7" t="s">
        <v>34</v>
      </c>
      <c r="B34" s="8" t="s">
        <v>35</v>
      </c>
      <c r="C34" s="9">
        <v>963.62300000000005</v>
      </c>
      <c r="D34" s="40"/>
    </row>
    <row r="35" spans="1:4" ht="18.75" x14ac:dyDescent="0.3">
      <c r="B35" s="81" t="s">
        <v>136</v>
      </c>
      <c r="C35" s="81"/>
    </row>
    <row r="36" spans="1:4" ht="18.75" x14ac:dyDescent="0.3">
      <c r="B36" s="76" t="s">
        <v>108</v>
      </c>
      <c r="C36" s="76"/>
    </row>
    <row r="37" spans="1:4" ht="18.75" x14ac:dyDescent="0.3">
      <c r="A37" s="2"/>
    </row>
    <row r="41" spans="1:4" x14ac:dyDescent="0.25">
      <c r="B41" s="72" t="s">
        <v>109</v>
      </c>
      <c r="C41" s="72"/>
    </row>
  </sheetData>
  <mergeCells count="12">
    <mergeCell ref="B41:C41"/>
    <mergeCell ref="A1:C1"/>
    <mergeCell ref="A2:C2"/>
    <mergeCell ref="A3:C3"/>
    <mergeCell ref="A6:C6"/>
    <mergeCell ref="A7:C7"/>
    <mergeCell ref="A8:C8"/>
    <mergeCell ref="A9:C9"/>
    <mergeCell ref="A10:A11"/>
    <mergeCell ref="B10:B11"/>
    <mergeCell ref="B35:C35"/>
    <mergeCell ref="B36:C36"/>
  </mergeCells>
  <pageMargins left="0.51" right="0.59" top="0.5" bottom="0.48" header="0.19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topLeftCell="A25" workbookViewId="0">
      <selection activeCell="F41" sqref="F41"/>
    </sheetView>
  </sheetViews>
  <sheetFormatPr defaultRowHeight="15" x14ac:dyDescent="0.25"/>
  <cols>
    <col min="2" max="2" width="36.5703125" customWidth="1"/>
    <col min="3" max="3" width="12.42578125" customWidth="1"/>
    <col min="4" max="5" width="11" customWidth="1"/>
    <col min="6" max="6" width="12.28515625" customWidth="1"/>
    <col min="7" max="7" width="13.28515625" hidden="1" customWidth="1"/>
    <col min="8" max="8" width="10.140625" hidden="1" customWidth="1"/>
    <col min="9" max="9" width="13" hidden="1" customWidth="1"/>
    <col min="10" max="10" width="13.140625" hidden="1" customWidth="1"/>
    <col min="11" max="11" width="0" hidden="1" customWidth="1"/>
  </cols>
  <sheetData>
    <row r="1" spans="1:6" ht="18.75" x14ac:dyDescent="0.3">
      <c r="A1" s="75" t="s">
        <v>37</v>
      </c>
      <c r="B1" s="75"/>
      <c r="C1" s="75"/>
      <c r="D1" s="75"/>
      <c r="E1" s="75"/>
      <c r="F1" s="75"/>
    </row>
    <row r="2" spans="1:6" ht="18.75" x14ac:dyDescent="0.3">
      <c r="A2" s="1" t="s">
        <v>36</v>
      </c>
    </row>
    <row r="3" spans="1:6" ht="18.75" x14ac:dyDescent="0.3">
      <c r="A3" s="1" t="s">
        <v>3</v>
      </c>
    </row>
    <row r="4" spans="1:6" ht="18.75" x14ac:dyDescent="0.3">
      <c r="A4" s="76" t="s">
        <v>38</v>
      </c>
      <c r="B4" s="76"/>
      <c r="C4" s="76"/>
      <c r="D4" s="76"/>
      <c r="E4" s="76"/>
      <c r="F4" s="76"/>
    </row>
    <row r="5" spans="1:6" ht="18.75" x14ac:dyDescent="0.3">
      <c r="A5" s="85" t="s">
        <v>123</v>
      </c>
      <c r="B5" s="85"/>
      <c r="C5" s="85"/>
      <c r="D5" s="85"/>
      <c r="E5" s="85"/>
      <c r="F5" s="85"/>
    </row>
    <row r="6" spans="1:6" ht="16.5" x14ac:dyDescent="0.25">
      <c r="A6" s="86" t="s">
        <v>39</v>
      </c>
      <c r="B6" s="86"/>
      <c r="C6" s="86"/>
      <c r="D6" s="86"/>
      <c r="E6" s="86"/>
      <c r="F6" s="86"/>
    </row>
    <row r="7" spans="1:6" ht="18.75" x14ac:dyDescent="0.3">
      <c r="A7" s="79" t="s">
        <v>40</v>
      </c>
      <c r="B7" s="79"/>
      <c r="C7" s="79"/>
      <c r="D7" s="79"/>
      <c r="E7" s="79"/>
      <c r="F7" s="79"/>
    </row>
    <row r="8" spans="1:6" ht="15.75" x14ac:dyDescent="0.25">
      <c r="A8" s="82" t="s">
        <v>6</v>
      </c>
      <c r="B8" s="82" t="s">
        <v>7</v>
      </c>
      <c r="C8" s="82" t="s">
        <v>41</v>
      </c>
      <c r="D8" s="82" t="s">
        <v>112</v>
      </c>
      <c r="E8" s="88" t="s">
        <v>42</v>
      </c>
      <c r="F8" s="89"/>
    </row>
    <row r="9" spans="1:6" x14ac:dyDescent="0.25">
      <c r="A9" s="87"/>
      <c r="B9" s="87"/>
      <c r="C9" s="87"/>
      <c r="D9" s="87"/>
      <c r="E9" s="82" t="s">
        <v>44</v>
      </c>
      <c r="F9" s="80" t="s">
        <v>43</v>
      </c>
    </row>
    <row r="10" spans="1:6" x14ac:dyDescent="0.25">
      <c r="A10" s="83"/>
      <c r="B10" s="83"/>
      <c r="C10" s="83"/>
      <c r="D10" s="83"/>
      <c r="E10" s="83"/>
      <c r="F10" s="80"/>
    </row>
    <row r="11" spans="1:6" ht="15.75" x14ac:dyDescent="0.25">
      <c r="A11" s="3" t="s">
        <v>10</v>
      </c>
      <c r="B11" s="30" t="s">
        <v>11</v>
      </c>
      <c r="C11" s="7"/>
      <c r="D11" s="7"/>
      <c r="E11" s="7"/>
      <c r="F11" s="7"/>
    </row>
    <row r="12" spans="1:6" ht="15.75" x14ac:dyDescent="0.25">
      <c r="A12" s="3">
        <v>1</v>
      </c>
      <c r="B12" s="4" t="s">
        <v>12</v>
      </c>
      <c r="C12" s="15">
        <f>C13+C14</f>
        <v>534</v>
      </c>
      <c r="D12" s="15">
        <f>D13+D14</f>
        <v>493</v>
      </c>
      <c r="E12" s="35">
        <f>E14</f>
        <v>0.92322097378277157</v>
      </c>
      <c r="F12" s="35">
        <v>0.96</v>
      </c>
    </row>
    <row r="13" spans="1:6" ht="15.75" x14ac:dyDescent="0.25">
      <c r="A13" s="7" t="s">
        <v>13</v>
      </c>
      <c r="B13" s="8" t="s">
        <v>14</v>
      </c>
      <c r="C13" s="7"/>
      <c r="D13" s="7"/>
      <c r="E13" s="7"/>
      <c r="F13" s="7"/>
    </row>
    <row r="14" spans="1:6" ht="15.75" x14ac:dyDescent="0.25">
      <c r="A14" s="7" t="s">
        <v>15</v>
      </c>
      <c r="B14" s="8" t="s">
        <v>77</v>
      </c>
      <c r="C14" s="16">
        <v>534</v>
      </c>
      <c r="D14" s="16">
        <v>493</v>
      </c>
      <c r="E14" s="36">
        <f>D14/C14*100%</f>
        <v>0.92322097378277157</v>
      </c>
      <c r="F14" s="36">
        <f>493/491*100%</f>
        <v>1.0040733197556009</v>
      </c>
    </row>
    <row r="15" spans="1:6" ht="15.75" x14ac:dyDescent="0.25">
      <c r="A15" s="3">
        <v>2</v>
      </c>
      <c r="B15" s="4" t="s">
        <v>17</v>
      </c>
      <c r="C15" s="15">
        <f>C16</f>
        <v>320.39999999999998</v>
      </c>
      <c r="D15" s="15">
        <f>D16</f>
        <v>295.8</v>
      </c>
      <c r="E15" s="35">
        <f>D15/C15*100%</f>
        <v>0.92322097378277168</v>
      </c>
      <c r="F15" s="37">
        <f>F16</f>
        <v>1.0034013605442176</v>
      </c>
    </row>
    <row r="16" spans="1:6" ht="15.75" x14ac:dyDescent="0.25">
      <c r="A16" s="7" t="s">
        <v>18</v>
      </c>
      <c r="B16" s="8" t="s">
        <v>111</v>
      </c>
      <c r="C16" s="16">
        <f>C17</f>
        <v>320.39999999999998</v>
      </c>
      <c r="D16" s="16">
        <f>D17</f>
        <v>295.8</v>
      </c>
      <c r="E16" s="36">
        <f>D16/C16*100%</f>
        <v>0.92322097378277168</v>
      </c>
      <c r="F16" s="38">
        <f>F17</f>
        <v>1.0034013605442176</v>
      </c>
    </row>
    <row r="17" spans="1:11" ht="15.75" x14ac:dyDescent="0.25">
      <c r="A17" s="7" t="s">
        <v>19</v>
      </c>
      <c r="B17" s="8" t="s">
        <v>20</v>
      </c>
      <c r="C17" s="16">
        <f>C14*60%</f>
        <v>320.39999999999998</v>
      </c>
      <c r="D17" s="16">
        <f>D14*60%</f>
        <v>295.8</v>
      </c>
      <c r="E17" s="36">
        <f>D17/C17*100%</f>
        <v>0.92322097378277168</v>
      </c>
      <c r="F17" s="38">
        <f>295/294*100%</f>
        <v>1.0034013605442176</v>
      </c>
    </row>
    <row r="18" spans="1:11" ht="15.75" x14ac:dyDescent="0.25">
      <c r="A18" s="7" t="s">
        <v>21</v>
      </c>
      <c r="B18" s="8" t="s">
        <v>22</v>
      </c>
      <c r="C18" s="7"/>
      <c r="D18" s="7"/>
      <c r="E18" s="7"/>
      <c r="F18" s="7"/>
    </row>
    <row r="19" spans="1:11" ht="15.75" x14ac:dyDescent="0.25">
      <c r="A19" s="7" t="s">
        <v>23</v>
      </c>
      <c r="B19" s="8" t="s">
        <v>24</v>
      </c>
      <c r="C19" s="7"/>
      <c r="D19" s="7"/>
      <c r="E19" s="7"/>
      <c r="F19" s="7"/>
    </row>
    <row r="20" spans="1:11" ht="15.75" x14ac:dyDescent="0.25">
      <c r="A20" s="7" t="s">
        <v>19</v>
      </c>
      <c r="B20" s="8" t="s">
        <v>25</v>
      </c>
      <c r="C20" s="7"/>
      <c r="D20" s="7"/>
      <c r="E20" s="7"/>
      <c r="F20" s="7"/>
    </row>
    <row r="21" spans="1:11" ht="17.25" customHeight="1" x14ac:dyDescent="0.25">
      <c r="A21" s="7" t="s">
        <v>21</v>
      </c>
      <c r="B21" s="8" t="s">
        <v>26</v>
      </c>
      <c r="C21" s="7"/>
      <c r="D21" s="7"/>
      <c r="E21" s="7"/>
      <c r="F21" s="7"/>
    </row>
    <row r="22" spans="1:11" ht="15.75" x14ac:dyDescent="0.25">
      <c r="A22" s="3">
        <v>3</v>
      </c>
      <c r="B22" s="4" t="s">
        <v>27</v>
      </c>
      <c r="C22" s="7"/>
      <c r="D22" s="7"/>
      <c r="E22" s="7"/>
      <c r="F22" s="7"/>
    </row>
    <row r="23" spans="1:11" ht="15.75" x14ac:dyDescent="0.25">
      <c r="A23" s="7" t="s">
        <v>28</v>
      </c>
      <c r="B23" s="8" t="s">
        <v>14</v>
      </c>
      <c r="C23" s="7"/>
      <c r="D23" s="7"/>
      <c r="E23" s="7"/>
      <c r="F23" s="7"/>
    </row>
    <row r="24" spans="1:11" ht="15.75" x14ac:dyDescent="0.25">
      <c r="A24" s="7" t="s">
        <v>29</v>
      </c>
      <c r="B24" s="8" t="s">
        <v>16</v>
      </c>
      <c r="C24" s="7"/>
      <c r="D24" s="7"/>
      <c r="E24" s="7"/>
      <c r="F24" s="7"/>
    </row>
    <row r="25" spans="1:11" ht="15.75" x14ac:dyDescent="0.25">
      <c r="A25" s="3" t="s">
        <v>30</v>
      </c>
      <c r="B25" s="4" t="s">
        <v>31</v>
      </c>
      <c r="C25" s="7"/>
      <c r="D25" s="7"/>
      <c r="E25" s="7"/>
      <c r="F25" s="7"/>
    </row>
    <row r="26" spans="1:11" ht="15.75" x14ac:dyDescent="0.25">
      <c r="A26" s="3">
        <v>1</v>
      </c>
      <c r="B26" s="4" t="s">
        <v>24</v>
      </c>
      <c r="C26" s="7"/>
      <c r="D26" s="7"/>
      <c r="E26" s="7"/>
      <c r="F26" s="7"/>
    </row>
    <row r="27" spans="1:11" ht="15.75" x14ac:dyDescent="0.25">
      <c r="A27" s="7" t="s">
        <v>13</v>
      </c>
      <c r="B27" s="8" t="s">
        <v>25</v>
      </c>
      <c r="C27" s="7"/>
      <c r="D27" s="7"/>
      <c r="E27" s="7"/>
      <c r="F27" s="7"/>
    </row>
    <row r="28" spans="1:11" ht="16.5" customHeight="1" x14ac:dyDescent="0.25">
      <c r="A28" s="7" t="s">
        <v>15</v>
      </c>
      <c r="B28" s="8" t="s">
        <v>26</v>
      </c>
      <c r="C28" s="7"/>
      <c r="D28" s="7"/>
      <c r="E28" s="7"/>
      <c r="F28" s="7"/>
    </row>
    <row r="29" spans="1:11" ht="15.75" x14ac:dyDescent="0.25">
      <c r="A29" s="3">
        <v>2</v>
      </c>
      <c r="B29" s="4" t="s">
        <v>32</v>
      </c>
      <c r="C29" s="7"/>
      <c r="D29" s="7"/>
      <c r="E29" s="7"/>
      <c r="F29" s="7"/>
    </row>
    <row r="30" spans="1:11" ht="15.75" x14ac:dyDescent="0.25">
      <c r="A30" s="3">
        <v>3</v>
      </c>
      <c r="B30" s="30" t="s">
        <v>33</v>
      </c>
      <c r="C30" s="17">
        <f>SUM(C31:C33)</f>
        <v>6116.5110000000004</v>
      </c>
      <c r="D30" s="17">
        <f>SUM(D31:D33)</f>
        <v>3750.3189999999995</v>
      </c>
      <c r="E30" s="35">
        <f>D30/C30*100%</f>
        <v>0.61314677599696943</v>
      </c>
      <c r="F30" s="35">
        <f>I30/J30*100%</f>
        <v>1.0667506243736815</v>
      </c>
      <c r="I30" s="20">
        <f>SUM(I31:I33)</f>
        <v>3750319554</v>
      </c>
      <c r="J30" s="20">
        <f>SUM(J31:J33)</f>
        <v>3515647864</v>
      </c>
    </row>
    <row r="31" spans="1:11" ht="15.75" x14ac:dyDescent="0.25">
      <c r="A31" s="7" t="s">
        <v>28</v>
      </c>
      <c r="B31" s="8" t="s">
        <v>20</v>
      </c>
      <c r="C31" s="18">
        <v>3719.8449999999998</v>
      </c>
      <c r="D31" s="18">
        <v>2750.7</v>
      </c>
      <c r="E31" s="36">
        <f>D31/C31*100%</f>
        <v>0.73946629496659133</v>
      </c>
      <c r="F31" s="36">
        <f>D31/K31*100%</f>
        <v>1.0696453569762014</v>
      </c>
      <c r="G31" s="20">
        <v>2750700000</v>
      </c>
      <c r="H31" s="20"/>
      <c r="I31" s="20">
        <f>SUM(G31:H31)</f>
        <v>2750700000</v>
      </c>
      <c r="J31" s="20">
        <v>2571649000</v>
      </c>
      <c r="K31">
        <v>2571.6</v>
      </c>
    </row>
    <row r="32" spans="1:11" ht="15.75" x14ac:dyDescent="0.25">
      <c r="A32" s="7" t="s">
        <v>29</v>
      </c>
      <c r="B32" s="8" t="s">
        <v>22</v>
      </c>
      <c r="C32" s="18">
        <v>1433.0429999999999</v>
      </c>
      <c r="D32" s="16">
        <v>939.995</v>
      </c>
      <c r="E32" s="36">
        <f>D32/C32*100%</f>
        <v>0.65594333177720421</v>
      </c>
      <c r="F32" s="36">
        <f>D32/K32*100%</f>
        <v>1.0401626646010844</v>
      </c>
      <c r="G32" s="20">
        <v>885549000</v>
      </c>
      <c r="H32" s="20">
        <v>54446554</v>
      </c>
      <c r="I32" s="20">
        <f>SUM(G32:H32)</f>
        <v>939995554</v>
      </c>
      <c r="J32" s="20">
        <v>903734864</v>
      </c>
      <c r="K32" s="42">
        <v>903.7</v>
      </c>
    </row>
    <row r="33" spans="1:11" ht="15.75" x14ac:dyDescent="0.25">
      <c r="A33" s="7" t="s">
        <v>34</v>
      </c>
      <c r="B33" s="8" t="s">
        <v>35</v>
      </c>
      <c r="C33" s="16">
        <v>963.62300000000005</v>
      </c>
      <c r="D33" s="16">
        <v>59.624000000000002</v>
      </c>
      <c r="E33" s="36">
        <f>D33/C33*100%</f>
        <v>6.1874820339489614E-2</v>
      </c>
      <c r="F33" s="36">
        <f>D33/K33*100%</f>
        <v>1.4831840796019899</v>
      </c>
      <c r="G33" s="20">
        <v>59624000</v>
      </c>
      <c r="H33" s="20"/>
      <c r="I33" s="20">
        <f>SUM(G33:H33)</f>
        <v>59624000</v>
      </c>
      <c r="J33" s="20">
        <v>40264000</v>
      </c>
      <c r="K33">
        <v>40.200000000000003</v>
      </c>
    </row>
    <row r="34" spans="1:11" ht="18.75" x14ac:dyDescent="0.3">
      <c r="A34" s="2"/>
    </row>
    <row r="35" spans="1:11" ht="16.5" x14ac:dyDescent="0.25">
      <c r="C35" s="41" t="s">
        <v>135</v>
      </c>
    </row>
    <row r="36" spans="1:11" ht="18.75" x14ac:dyDescent="0.3">
      <c r="C36" s="76" t="s">
        <v>45</v>
      </c>
      <c r="D36" s="76"/>
      <c r="E36" s="76"/>
      <c r="F36" s="76"/>
    </row>
    <row r="37" spans="1:11" ht="18.75" x14ac:dyDescent="0.3">
      <c r="A37" s="2"/>
    </row>
    <row r="40" spans="1:11" ht="15.75" x14ac:dyDescent="0.25">
      <c r="C40" s="84" t="s">
        <v>76</v>
      </c>
      <c r="D40" s="84"/>
      <c r="E40" s="84"/>
      <c r="F40" s="84"/>
    </row>
  </sheetData>
  <mergeCells count="14">
    <mergeCell ref="E9:E10"/>
    <mergeCell ref="F9:F10"/>
    <mergeCell ref="C36:F36"/>
    <mergeCell ref="C40:F40"/>
    <mergeCell ref="A1:F1"/>
    <mergeCell ref="A4:F4"/>
    <mergeCell ref="A5:F5"/>
    <mergeCell ref="A6:F6"/>
    <mergeCell ref="A7:F7"/>
    <mergeCell ref="A8:A10"/>
    <mergeCell ref="B8:B10"/>
    <mergeCell ref="C8:C10"/>
    <mergeCell ref="D8:D10"/>
    <mergeCell ref="E8:F8"/>
  </mergeCells>
  <pageMargins left="0.7" right="0.26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opLeftCell="A78" workbookViewId="0">
      <selection activeCell="K14" sqref="K14"/>
    </sheetView>
  </sheetViews>
  <sheetFormatPr defaultRowHeight="15" x14ac:dyDescent="0.25"/>
  <cols>
    <col min="1" max="1" width="7.28515625" customWidth="1"/>
    <col min="2" max="2" width="30.7109375" customWidth="1"/>
    <col min="3" max="3" width="12.140625" customWidth="1"/>
    <col min="4" max="4" width="13.140625" customWidth="1"/>
    <col min="5" max="5" width="11.28515625" customWidth="1"/>
    <col min="6" max="7" width="10.5703125" customWidth="1"/>
    <col min="8" max="8" width="16" bestFit="1" customWidth="1"/>
  </cols>
  <sheetData>
    <row r="1" spans="1:8" ht="18.75" x14ac:dyDescent="0.3">
      <c r="A1" s="75" t="s">
        <v>46</v>
      </c>
      <c r="B1" s="75"/>
      <c r="C1" s="75"/>
      <c r="D1" s="75"/>
      <c r="E1" s="75"/>
      <c r="F1" s="75"/>
      <c r="G1" s="75"/>
    </row>
    <row r="2" spans="1:8" ht="18.75" x14ac:dyDescent="0.3">
      <c r="A2" s="1" t="s">
        <v>36</v>
      </c>
    </row>
    <row r="3" spans="1:8" ht="18.75" x14ac:dyDescent="0.3">
      <c r="A3" s="1" t="s">
        <v>3</v>
      </c>
    </row>
    <row r="4" spans="1:8" ht="18.75" x14ac:dyDescent="0.3">
      <c r="A4" s="76" t="s">
        <v>124</v>
      </c>
      <c r="B4" s="76"/>
      <c r="C4" s="76"/>
      <c r="D4" s="76"/>
      <c r="E4" s="76"/>
      <c r="F4" s="76"/>
      <c r="G4" s="76"/>
    </row>
    <row r="5" spans="1:8" ht="15.75" x14ac:dyDescent="0.25">
      <c r="A5" s="90" t="s">
        <v>119</v>
      </c>
      <c r="B5" s="90"/>
      <c r="C5" s="90"/>
      <c r="D5" s="90"/>
      <c r="E5" s="90"/>
      <c r="F5" s="90"/>
      <c r="G5" s="90"/>
    </row>
    <row r="6" spans="1:8" ht="16.5" x14ac:dyDescent="0.25">
      <c r="A6" s="86" t="s">
        <v>39</v>
      </c>
      <c r="B6" s="86"/>
      <c r="C6" s="86"/>
      <c r="D6" s="86"/>
      <c r="E6" s="86"/>
      <c r="F6" s="86"/>
      <c r="G6" s="86"/>
    </row>
    <row r="7" spans="1:8" ht="18.75" x14ac:dyDescent="0.3">
      <c r="A7" s="79" t="s">
        <v>40</v>
      </c>
      <c r="B7" s="79"/>
      <c r="C7" s="79"/>
      <c r="D7" s="79"/>
      <c r="E7" s="79"/>
      <c r="F7" s="79"/>
      <c r="G7" s="79"/>
    </row>
    <row r="8" spans="1:8" ht="15.75" x14ac:dyDescent="0.25">
      <c r="A8" s="80" t="s">
        <v>72</v>
      </c>
      <c r="B8" s="80" t="s">
        <v>7</v>
      </c>
      <c r="C8" s="80" t="s">
        <v>47</v>
      </c>
      <c r="D8" s="80" t="s">
        <v>48</v>
      </c>
      <c r="E8" s="80" t="s">
        <v>49</v>
      </c>
      <c r="F8" s="80"/>
      <c r="G8" s="80"/>
    </row>
    <row r="9" spans="1:8" ht="31.5" x14ac:dyDescent="0.25">
      <c r="A9" s="80"/>
      <c r="B9" s="80"/>
      <c r="C9" s="80"/>
      <c r="D9" s="80"/>
      <c r="E9" s="43" t="s">
        <v>73</v>
      </c>
      <c r="F9" s="43" t="s">
        <v>50</v>
      </c>
      <c r="G9" s="43" t="s">
        <v>51</v>
      </c>
    </row>
    <row r="10" spans="1:8" ht="27" customHeight="1" x14ac:dyDescent="0.25">
      <c r="A10" s="3" t="s">
        <v>10</v>
      </c>
      <c r="B10" s="4" t="s">
        <v>52</v>
      </c>
      <c r="C10" s="17">
        <f>C12+C16+C25+C31</f>
        <v>4517.1910000000007</v>
      </c>
      <c r="D10" s="17">
        <f>C10</f>
        <v>4517.1910000000007</v>
      </c>
      <c r="E10" s="17">
        <f>D10</f>
        <v>4517.1910000000007</v>
      </c>
      <c r="F10" s="17">
        <f>E10</f>
        <v>4517.1910000000007</v>
      </c>
      <c r="G10" s="17">
        <f>F10</f>
        <v>4517.1910000000007</v>
      </c>
    </row>
    <row r="11" spans="1:8" ht="27" customHeight="1" x14ac:dyDescent="0.25">
      <c r="A11" s="3" t="s">
        <v>53</v>
      </c>
      <c r="B11" s="4" t="s">
        <v>54</v>
      </c>
      <c r="C11" s="17">
        <f>C12+C16+C25+C31</f>
        <v>4517.1910000000007</v>
      </c>
      <c r="D11" s="17">
        <f>D12+D16+D25+D31</f>
        <v>4517.1910000000007</v>
      </c>
      <c r="E11" s="17"/>
      <c r="F11" s="17"/>
      <c r="G11" s="17">
        <f>G12+G16+G25+G31</f>
        <v>139.31700000000001</v>
      </c>
    </row>
    <row r="12" spans="1:8" ht="27" customHeight="1" x14ac:dyDescent="0.25">
      <c r="A12" s="3">
        <v>1</v>
      </c>
      <c r="B12" s="4" t="s">
        <v>12</v>
      </c>
      <c r="C12" s="15">
        <f>C13+C14</f>
        <v>493.12</v>
      </c>
      <c r="D12" s="15">
        <f>D13+D14</f>
        <v>493.12</v>
      </c>
      <c r="E12" s="15"/>
      <c r="F12" s="15"/>
      <c r="G12" s="15">
        <f>G13+G14</f>
        <v>76.864999999999995</v>
      </c>
    </row>
    <row r="13" spans="1:8" ht="27" customHeight="1" x14ac:dyDescent="0.25">
      <c r="A13" s="7" t="s">
        <v>13</v>
      </c>
      <c r="B13" s="8" t="s">
        <v>14</v>
      </c>
      <c r="C13" s="16">
        <v>0</v>
      </c>
      <c r="D13" s="16">
        <v>0</v>
      </c>
      <c r="E13" s="16"/>
      <c r="F13" s="16"/>
      <c r="G13" s="16"/>
    </row>
    <row r="14" spans="1:8" ht="27" customHeight="1" x14ac:dyDescent="0.25">
      <c r="A14" s="7" t="s">
        <v>15</v>
      </c>
      <c r="B14" s="8" t="s">
        <v>16</v>
      </c>
      <c r="C14" s="16">
        <f>C15</f>
        <v>493.12</v>
      </c>
      <c r="D14" s="16">
        <f>D15</f>
        <v>493.12</v>
      </c>
      <c r="E14" s="16"/>
      <c r="F14" s="16"/>
      <c r="G14" s="16">
        <f>G15</f>
        <v>76.864999999999995</v>
      </c>
      <c r="H14" s="20"/>
    </row>
    <row r="15" spans="1:8" ht="27" customHeight="1" x14ac:dyDescent="0.25">
      <c r="A15" s="7"/>
      <c r="B15" s="8" t="s">
        <v>77</v>
      </c>
      <c r="C15" s="16">
        <v>493.12</v>
      </c>
      <c r="D15" s="16">
        <f>C15</f>
        <v>493.12</v>
      </c>
      <c r="E15" s="16"/>
      <c r="F15" s="16"/>
      <c r="G15" s="16">
        <v>76.864999999999995</v>
      </c>
    </row>
    <row r="16" spans="1:8" ht="27" customHeight="1" x14ac:dyDescent="0.25">
      <c r="A16" s="3">
        <v>2</v>
      </c>
      <c r="B16" s="30" t="s">
        <v>55</v>
      </c>
      <c r="C16" s="17">
        <f>SUM(C17:C24)</f>
        <v>2600.3990000000003</v>
      </c>
      <c r="D16" s="17">
        <f>SUM(D17:D24)</f>
        <v>2600.3990000000003</v>
      </c>
      <c r="E16" s="16"/>
      <c r="F16" s="16"/>
      <c r="G16" s="16"/>
      <c r="H16" s="24"/>
    </row>
    <row r="17" spans="1:8" ht="27" customHeight="1" x14ac:dyDescent="0.3">
      <c r="A17" s="7" t="s">
        <v>18</v>
      </c>
      <c r="B17" s="31" t="s">
        <v>80</v>
      </c>
      <c r="C17" s="32">
        <v>1531.4939999999999</v>
      </c>
      <c r="D17" s="32">
        <f t="shared" ref="D17:D24" si="0">C17</f>
        <v>1531.4939999999999</v>
      </c>
      <c r="E17" s="16"/>
      <c r="F17" s="16"/>
      <c r="G17" s="16"/>
      <c r="H17" s="21"/>
    </row>
    <row r="18" spans="1:8" ht="27" customHeight="1" x14ac:dyDescent="0.3">
      <c r="A18" s="7" t="s">
        <v>23</v>
      </c>
      <c r="B18" s="33" t="s">
        <v>89</v>
      </c>
      <c r="C18" s="32">
        <v>887.02</v>
      </c>
      <c r="D18" s="32">
        <f t="shared" si="0"/>
        <v>887.02</v>
      </c>
      <c r="E18" s="16"/>
      <c r="F18" s="16"/>
      <c r="G18" s="16"/>
      <c r="H18" s="21"/>
    </row>
    <row r="19" spans="1:8" ht="27" customHeight="1" x14ac:dyDescent="0.3">
      <c r="A19" s="7" t="s">
        <v>74</v>
      </c>
      <c r="B19" s="33" t="s">
        <v>81</v>
      </c>
      <c r="C19" s="32">
        <v>6.7</v>
      </c>
      <c r="D19" s="32">
        <f t="shared" si="0"/>
        <v>6.7</v>
      </c>
      <c r="E19" s="16"/>
      <c r="F19" s="16"/>
      <c r="G19" s="16"/>
      <c r="H19" s="21"/>
    </row>
    <row r="20" spans="1:8" ht="27" customHeight="1" x14ac:dyDescent="0.3">
      <c r="A20" s="7" t="s">
        <v>75</v>
      </c>
      <c r="B20" s="33" t="s">
        <v>125</v>
      </c>
      <c r="C20" s="32">
        <v>55.36</v>
      </c>
      <c r="D20" s="32">
        <f t="shared" si="0"/>
        <v>55.36</v>
      </c>
      <c r="E20" s="16"/>
      <c r="F20" s="16"/>
      <c r="G20" s="16"/>
      <c r="H20" s="21"/>
    </row>
    <row r="21" spans="1:8" ht="27" customHeight="1" x14ac:dyDescent="0.3">
      <c r="A21" s="7" t="s">
        <v>86</v>
      </c>
      <c r="B21" s="33" t="s">
        <v>78</v>
      </c>
      <c r="C21" s="32">
        <v>25.111999999999998</v>
      </c>
      <c r="D21" s="32">
        <f t="shared" si="0"/>
        <v>25.111999999999998</v>
      </c>
      <c r="E21" s="16"/>
      <c r="F21" s="16"/>
      <c r="G21" s="16"/>
      <c r="H21" s="21"/>
    </row>
    <row r="22" spans="1:8" ht="27" customHeight="1" x14ac:dyDescent="0.3">
      <c r="A22" s="7" t="s">
        <v>87</v>
      </c>
      <c r="B22" s="33" t="s">
        <v>79</v>
      </c>
      <c r="C22" s="32">
        <v>12.462999999999999</v>
      </c>
      <c r="D22" s="32">
        <f t="shared" si="0"/>
        <v>12.462999999999999</v>
      </c>
      <c r="E22" s="16"/>
      <c r="F22" s="16"/>
      <c r="G22" s="16"/>
      <c r="H22" s="21"/>
    </row>
    <row r="23" spans="1:8" ht="27" customHeight="1" x14ac:dyDescent="0.3">
      <c r="A23" s="7" t="s">
        <v>88</v>
      </c>
      <c r="B23" s="33" t="s">
        <v>113</v>
      </c>
      <c r="C23" s="32">
        <v>60.8</v>
      </c>
      <c r="D23" s="32">
        <f t="shared" si="0"/>
        <v>60.8</v>
      </c>
      <c r="E23" s="16"/>
      <c r="F23" s="16"/>
      <c r="G23" s="16"/>
      <c r="H23" s="21"/>
    </row>
    <row r="24" spans="1:8" ht="27" customHeight="1" x14ac:dyDescent="0.3">
      <c r="A24" s="7" t="s">
        <v>114</v>
      </c>
      <c r="B24" s="33" t="s">
        <v>82</v>
      </c>
      <c r="C24" s="32">
        <v>21.45</v>
      </c>
      <c r="D24" s="32">
        <f t="shared" si="0"/>
        <v>21.45</v>
      </c>
      <c r="E24" s="16"/>
      <c r="F24" s="16"/>
      <c r="G24" s="16"/>
      <c r="H24" s="21"/>
    </row>
    <row r="25" spans="1:8" ht="27" customHeight="1" x14ac:dyDescent="0.25">
      <c r="A25" s="3">
        <v>3</v>
      </c>
      <c r="B25" s="4" t="s">
        <v>57</v>
      </c>
      <c r="C25" s="17">
        <f>SUM(C26:C30)</f>
        <v>1423.672</v>
      </c>
      <c r="D25" s="17">
        <f>SUM(D26:D30)</f>
        <v>1423.672</v>
      </c>
      <c r="E25" s="17"/>
      <c r="F25" s="17"/>
      <c r="G25" s="17">
        <f>SUM(G26:G30)</f>
        <v>62.452000000000005</v>
      </c>
      <c r="H25" s="24"/>
    </row>
    <row r="26" spans="1:8" ht="27" customHeight="1" x14ac:dyDescent="0.3">
      <c r="A26" s="7" t="s">
        <v>28</v>
      </c>
      <c r="B26" s="23" t="s">
        <v>83</v>
      </c>
      <c r="C26" s="16">
        <v>83.025000000000006</v>
      </c>
      <c r="D26" s="16">
        <f>C26</f>
        <v>83.025000000000006</v>
      </c>
      <c r="E26" s="16"/>
      <c r="F26" s="16"/>
      <c r="G26" s="16"/>
      <c r="H26" s="21"/>
    </row>
    <row r="27" spans="1:8" ht="27" customHeight="1" x14ac:dyDescent="0.3">
      <c r="A27" s="7" t="s">
        <v>29</v>
      </c>
      <c r="B27" s="44" t="s">
        <v>126</v>
      </c>
      <c r="C27" s="16">
        <v>937.86</v>
      </c>
      <c r="D27" s="16">
        <f>C27</f>
        <v>937.86</v>
      </c>
      <c r="E27" s="16"/>
      <c r="F27" s="16"/>
      <c r="G27" s="16"/>
      <c r="H27" s="21"/>
    </row>
    <row r="28" spans="1:8" ht="27" customHeight="1" x14ac:dyDescent="0.3">
      <c r="A28" s="7" t="s">
        <v>34</v>
      </c>
      <c r="B28" s="44" t="s">
        <v>131</v>
      </c>
      <c r="C28" s="16">
        <v>1.1819999999999999</v>
      </c>
      <c r="D28" s="16">
        <f>C28</f>
        <v>1.1819999999999999</v>
      </c>
      <c r="E28" s="16"/>
      <c r="F28" s="16"/>
      <c r="G28" s="16">
        <f>D28</f>
        <v>1.1819999999999999</v>
      </c>
      <c r="H28" s="21"/>
    </row>
    <row r="29" spans="1:8" ht="27" customHeight="1" x14ac:dyDescent="0.3">
      <c r="A29" s="7" t="s">
        <v>90</v>
      </c>
      <c r="B29" s="23" t="s">
        <v>56</v>
      </c>
      <c r="C29" s="16">
        <v>294.80500000000001</v>
      </c>
      <c r="D29" s="16">
        <f>C29</f>
        <v>294.80500000000001</v>
      </c>
      <c r="E29" s="16"/>
      <c r="F29" s="16"/>
      <c r="G29" s="16">
        <v>61.27</v>
      </c>
      <c r="H29" s="21"/>
    </row>
    <row r="30" spans="1:8" ht="27" customHeight="1" x14ac:dyDescent="0.3">
      <c r="A30" s="7" t="s">
        <v>91</v>
      </c>
      <c r="B30" s="34" t="s">
        <v>84</v>
      </c>
      <c r="C30" s="16">
        <v>106.8</v>
      </c>
      <c r="D30" s="16">
        <f>C30</f>
        <v>106.8</v>
      </c>
      <c r="E30" s="16"/>
      <c r="F30" s="16"/>
      <c r="G30" s="16"/>
      <c r="H30" s="21"/>
    </row>
    <row r="31" spans="1:8" ht="27" hidden="1" customHeight="1" x14ac:dyDescent="0.25">
      <c r="A31" s="3">
        <v>4</v>
      </c>
      <c r="B31" s="4" t="s">
        <v>85</v>
      </c>
      <c r="C31" s="68">
        <f>SUM(C32:C35)</f>
        <v>0</v>
      </c>
      <c r="D31" s="68">
        <f>SUM(D32:D35)</f>
        <v>0</v>
      </c>
      <c r="E31" s="68"/>
      <c r="F31" s="68"/>
      <c r="G31" s="68">
        <f>SUM(G32:G35)</f>
        <v>0</v>
      </c>
      <c r="H31" s="24"/>
    </row>
    <row r="32" spans="1:8" s="46" customFormat="1" ht="27" hidden="1" customHeight="1" x14ac:dyDescent="0.25">
      <c r="A32" s="7"/>
      <c r="B32" s="44"/>
      <c r="C32" s="47"/>
      <c r="D32" s="47"/>
      <c r="E32" s="47"/>
      <c r="F32" s="47"/>
      <c r="G32" s="47"/>
      <c r="H32" s="45"/>
    </row>
    <row r="33" spans="1:8" ht="27" hidden="1" customHeight="1" x14ac:dyDescent="0.3">
      <c r="A33" s="7"/>
      <c r="B33" s="23"/>
      <c r="C33" s="16"/>
      <c r="D33" s="16"/>
      <c r="E33" s="16"/>
      <c r="F33" s="16"/>
      <c r="G33" s="16"/>
      <c r="H33" s="21"/>
    </row>
    <row r="34" spans="1:8" ht="27" hidden="1" customHeight="1" x14ac:dyDescent="0.3">
      <c r="A34" s="7"/>
      <c r="B34" s="23"/>
      <c r="C34" s="16"/>
      <c r="D34" s="16"/>
      <c r="E34" s="16"/>
      <c r="F34" s="16"/>
      <c r="G34" s="16"/>
      <c r="H34" s="21"/>
    </row>
    <row r="35" spans="1:8" ht="27" hidden="1" customHeight="1" x14ac:dyDescent="0.3">
      <c r="A35" s="7"/>
      <c r="B35" s="34"/>
      <c r="C35" s="16"/>
      <c r="D35" s="16"/>
      <c r="E35" s="16"/>
      <c r="F35" s="16"/>
      <c r="G35" s="16"/>
      <c r="H35" s="21"/>
    </row>
    <row r="36" spans="1:8" s="14" customFormat="1" ht="37.5" customHeight="1" x14ac:dyDescent="0.25">
      <c r="A36" s="43" t="s">
        <v>30</v>
      </c>
      <c r="B36" s="26" t="s">
        <v>58</v>
      </c>
      <c r="C36" s="67">
        <f>C37+C67+C83</f>
        <v>3662.9842540000004</v>
      </c>
      <c r="D36" s="67">
        <f>D37+D67+D83</f>
        <v>2966.4009300000002</v>
      </c>
      <c r="E36" s="67">
        <f>E37+E67+E83</f>
        <v>1487.2526340000002</v>
      </c>
      <c r="F36" s="67">
        <f>F37+F67+F83</f>
        <v>4.8</v>
      </c>
      <c r="G36" s="70">
        <f>G37+G67+G83</f>
        <v>60</v>
      </c>
    </row>
    <row r="37" spans="1:8" ht="27" customHeight="1" x14ac:dyDescent="0.25">
      <c r="A37" s="3" t="s">
        <v>53</v>
      </c>
      <c r="B37" s="30" t="s">
        <v>20</v>
      </c>
      <c r="C37" s="58">
        <f>C38+C42+C44+C50+C55+C59+C63+C65</f>
        <v>2735.2027530000005</v>
      </c>
      <c r="D37" s="58">
        <f>D38+D42+D44</f>
        <v>2074.7820150000002</v>
      </c>
      <c r="E37" s="58">
        <f>E38+E42+E44</f>
        <v>1487.2526340000002</v>
      </c>
      <c r="F37" s="58">
        <f>F38+F42+F44+F50+F55+F57+F59+F61</f>
        <v>4.8</v>
      </c>
      <c r="G37" s="68">
        <f>G38+G42+G44+G50+G55+G57+G59+G61+G63</f>
        <v>60</v>
      </c>
    </row>
    <row r="38" spans="1:8" s="25" customFormat="1" ht="27" customHeight="1" x14ac:dyDescent="0.25">
      <c r="A38" s="3"/>
      <c r="B38" s="4" t="s">
        <v>59</v>
      </c>
      <c r="C38" s="58">
        <f>SUM(C39:C41)</f>
        <v>1385.634</v>
      </c>
      <c r="D38" s="58">
        <f>SUM(D39:D41)</f>
        <v>1385.634</v>
      </c>
      <c r="E38" s="58">
        <f>SUM(E39:E41)</f>
        <v>1385.634</v>
      </c>
      <c r="F38" s="58"/>
      <c r="G38" s="58"/>
    </row>
    <row r="39" spans="1:8" ht="27" customHeight="1" x14ac:dyDescent="0.25">
      <c r="A39" s="7">
        <v>6001</v>
      </c>
      <c r="B39" s="8" t="s">
        <v>60</v>
      </c>
      <c r="C39" s="66">
        <v>1219.4929999999999</v>
      </c>
      <c r="D39" s="47">
        <f t="shared" ref="D39:E41" si="1">C39</f>
        <v>1219.4929999999999</v>
      </c>
      <c r="E39" s="47">
        <f t="shared" si="1"/>
        <v>1219.4929999999999</v>
      </c>
      <c r="F39" s="47"/>
      <c r="G39" s="47"/>
      <c r="H39" s="27"/>
    </row>
    <row r="40" spans="1:8" ht="27" hidden="1" customHeight="1" x14ac:dyDescent="0.25">
      <c r="A40" s="7">
        <v>6002</v>
      </c>
      <c r="B40" s="8" t="s">
        <v>61</v>
      </c>
      <c r="C40" s="51"/>
      <c r="D40" s="51">
        <f t="shared" si="1"/>
        <v>0</v>
      </c>
      <c r="E40" s="51">
        <f t="shared" si="1"/>
        <v>0</v>
      </c>
      <c r="F40" s="51"/>
      <c r="G40" s="51"/>
      <c r="H40" s="28"/>
    </row>
    <row r="41" spans="1:8" ht="27" customHeight="1" x14ac:dyDescent="0.25">
      <c r="A41" s="7">
        <v>6003</v>
      </c>
      <c r="B41" s="8" t="s">
        <v>62</v>
      </c>
      <c r="C41" s="66">
        <v>166.14099999999999</v>
      </c>
      <c r="D41" s="47">
        <f t="shared" si="1"/>
        <v>166.14099999999999</v>
      </c>
      <c r="E41" s="47">
        <f t="shared" si="1"/>
        <v>166.14099999999999</v>
      </c>
      <c r="F41" s="47"/>
      <c r="G41" s="47"/>
      <c r="H41" s="28"/>
    </row>
    <row r="42" spans="1:8" ht="27" customHeight="1" x14ac:dyDescent="0.25">
      <c r="A42" s="7"/>
      <c r="B42" s="4" t="s">
        <v>63</v>
      </c>
      <c r="C42" s="58">
        <f>C43</f>
        <v>49.642000000000003</v>
      </c>
      <c r="D42" s="58">
        <f>D43</f>
        <v>49.642000000000003</v>
      </c>
      <c r="E42" s="58">
        <f>E43</f>
        <v>49.642000000000003</v>
      </c>
      <c r="F42" s="47"/>
      <c r="G42" s="47"/>
    </row>
    <row r="43" spans="1:8" ht="27" customHeight="1" x14ac:dyDescent="0.25">
      <c r="A43" s="7">
        <v>6051</v>
      </c>
      <c r="B43" s="8" t="s">
        <v>64</v>
      </c>
      <c r="C43" s="66">
        <v>49.642000000000003</v>
      </c>
      <c r="D43" s="47">
        <f>C43</f>
        <v>49.642000000000003</v>
      </c>
      <c r="E43" s="47">
        <f>D43</f>
        <v>49.642000000000003</v>
      </c>
      <c r="F43" s="47"/>
      <c r="G43" s="47"/>
      <c r="H43" s="28"/>
    </row>
    <row r="44" spans="1:8" ht="27" customHeight="1" x14ac:dyDescent="0.25">
      <c r="A44" s="7"/>
      <c r="B44" s="4" t="s">
        <v>65</v>
      </c>
      <c r="C44" s="58">
        <f>SUM(C45:C49)</f>
        <v>639.50601500000005</v>
      </c>
      <c r="D44" s="58">
        <f>SUM(D45:D49)</f>
        <v>639.50601500000005</v>
      </c>
      <c r="E44" s="58">
        <f>SUM(E45:E49)</f>
        <v>51.976633999999997</v>
      </c>
      <c r="F44" s="47"/>
      <c r="G44" s="47"/>
    </row>
    <row r="45" spans="1:8" ht="27" customHeight="1" x14ac:dyDescent="0.3">
      <c r="A45" s="7">
        <v>6101</v>
      </c>
      <c r="B45" s="8" t="s">
        <v>66</v>
      </c>
      <c r="C45" s="66">
        <v>40.04</v>
      </c>
      <c r="D45" s="47">
        <f>C45</f>
        <v>40.04</v>
      </c>
      <c r="E45" s="47">
        <f>D45</f>
        <v>40.04</v>
      </c>
      <c r="F45" s="47"/>
      <c r="G45" s="47"/>
      <c r="H45" s="21"/>
    </row>
    <row r="46" spans="1:8" ht="27" customHeight="1" x14ac:dyDescent="0.3">
      <c r="A46" s="7">
        <v>6105</v>
      </c>
      <c r="B46" s="8" t="s">
        <v>67</v>
      </c>
      <c r="C46" s="66">
        <v>180.942081</v>
      </c>
      <c r="D46" s="47">
        <f>C46</f>
        <v>180.942081</v>
      </c>
      <c r="E46" s="47"/>
      <c r="F46" s="47"/>
      <c r="G46" s="47"/>
      <c r="H46" s="21"/>
    </row>
    <row r="47" spans="1:8" ht="27" customHeight="1" x14ac:dyDescent="0.3">
      <c r="A47" s="7">
        <v>6112</v>
      </c>
      <c r="B47" s="8" t="s">
        <v>68</v>
      </c>
      <c r="C47" s="66">
        <v>398.16930000000002</v>
      </c>
      <c r="D47" s="47">
        <f>C47</f>
        <v>398.16930000000002</v>
      </c>
      <c r="E47" s="47"/>
      <c r="F47" s="47"/>
      <c r="G47" s="47"/>
      <c r="H47" s="21"/>
    </row>
    <row r="48" spans="1:8" ht="27" customHeight="1" x14ac:dyDescent="0.3">
      <c r="A48" s="7">
        <v>6113</v>
      </c>
      <c r="B48" s="8" t="s">
        <v>69</v>
      </c>
      <c r="C48" s="66">
        <v>8.4179999999999993</v>
      </c>
      <c r="D48" s="47">
        <f>C48</f>
        <v>8.4179999999999993</v>
      </c>
      <c r="E48" s="47"/>
      <c r="F48" s="47"/>
      <c r="G48" s="47"/>
      <c r="H48" s="21"/>
    </row>
    <row r="49" spans="1:8" ht="27" customHeight="1" x14ac:dyDescent="0.3">
      <c r="A49" s="7">
        <v>6115</v>
      </c>
      <c r="B49" s="8" t="s">
        <v>70</v>
      </c>
      <c r="C49" s="66">
        <v>11.936634</v>
      </c>
      <c r="D49" s="47">
        <f>C49</f>
        <v>11.936634</v>
      </c>
      <c r="E49" s="47">
        <f>D49</f>
        <v>11.936634</v>
      </c>
      <c r="F49" s="47"/>
      <c r="G49" s="47"/>
      <c r="H49" s="21"/>
    </row>
    <row r="50" spans="1:8" ht="27" customHeight="1" x14ac:dyDescent="0.3">
      <c r="A50" s="19"/>
      <c r="B50" s="4" t="s">
        <v>92</v>
      </c>
      <c r="C50" s="58">
        <f>SUM(C51:C54)</f>
        <v>337.15656100000001</v>
      </c>
      <c r="D50" s="58">
        <f>SUM(D51:D54)</f>
        <v>337.15656100000001</v>
      </c>
      <c r="E50" s="47"/>
      <c r="F50" s="47"/>
      <c r="G50" s="47"/>
      <c r="H50" s="21"/>
    </row>
    <row r="51" spans="1:8" ht="27" customHeight="1" x14ac:dyDescent="0.3">
      <c r="A51" s="19">
        <v>6301</v>
      </c>
      <c r="B51" s="8" t="s">
        <v>95</v>
      </c>
      <c r="C51" s="66">
        <v>250.963257</v>
      </c>
      <c r="D51" s="47">
        <f>C51</f>
        <v>250.963257</v>
      </c>
      <c r="E51" s="47"/>
      <c r="F51" s="47"/>
      <c r="G51" s="47"/>
      <c r="H51" s="22"/>
    </row>
    <row r="52" spans="1:8" ht="27" customHeight="1" x14ac:dyDescent="0.3">
      <c r="A52" s="19">
        <v>6302</v>
      </c>
      <c r="B52" s="8" t="s">
        <v>96</v>
      </c>
      <c r="C52" s="66">
        <v>43.015298000000001</v>
      </c>
      <c r="D52" s="47">
        <f>C52</f>
        <v>43.015298000000001</v>
      </c>
      <c r="E52" s="47"/>
      <c r="F52" s="47"/>
      <c r="G52" s="47"/>
      <c r="H52" s="22"/>
    </row>
    <row r="53" spans="1:8" ht="27" customHeight="1" x14ac:dyDescent="0.3">
      <c r="A53" s="19">
        <v>6303</v>
      </c>
      <c r="B53" s="8" t="s">
        <v>98</v>
      </c>
      <c r="C53" s="66">
        <v>28.839573000000001</v>
      </c>
      <c r="D53" s="47">
        <f>C53</f>
        <v>28.839573000000001</v>
      </c>
      <c r="E53" s="47"/>
      <c r="F53" s="47"/>
      <c r="G53" s="47"/>
      <c r="H53" s="22"/>
    </row>
    <row r="54" spans="1:8" ht="27" customHeight="1" x14ac:dyDescent="0.3">
      <c r="A54" s="19">
        <v>6304</v>
      </c>
      <c r="B54" s="8" t="s">
        <v>97</v>
      </c>
      <c r="C54" s="66">
        <v>14.338433</v>
      </c>
      <c r="D54" s="47">
        <f>C54</f>
        <v>14.338433</v>
      </c>
      <c r="E54" s="47"/>
      <c r="F54" s="47"/>
      <c r="G54" s="47"/>
      <c r="H54" s="22"/>
    </row>
    <row r="55" spans="1:8" ht="27" customHeight="1" x14ac:dyDescent="0.3">
      <c r="A55" s="19"/>
      <c r="B55" s="4" t="s">
        <v>102</v>
      </c>
      <c r="C55" s="58">
        <f>C56</f>
        <v>240.26417699999999</v>
      </c>
      <c r="D55" s="58">
        <f>D56</f>
        <v>240.26417699999999</v>
      </c>
      <c r="E55" s="47"/>
      <c r="F55" s="47"/>
      <c r="G55" s="47"/>
      <c r="H55" s="22"/>
    </row>
    <row r="56" spans="1:8" ht="27" customHeight="1" x14ac:dyDescent="0.3">
      <c r="A56" s="19">
        <v>6404</v>
      </c>
      <c r="B56" s="8" t="s">
        <v>115</v>
      </c>
      <c r="C56" s="66">
        <v>240.26417699999999</v>
      </c>
      <c r="D56" s="47">
        <f>C56</f>
        <v>240.26417699999999</v>
      </c>
      <c r="E56" s="47"/>
      <c r="F56" s="47"/>
      <c r="G56" s="47"/>
      <c r="H56" s="22"/>
    </row>
    <row r="57" spans="1:8" ht="27" customHeight="1" x14ac:dyDescent="0.3">
      <c r="A57" s="19"/>
      <c r="B57" s="4" t="s">
        <v>127</v>
      </c>
      <c r="C57" s="71">
        <f>C58</f>
        <v>10.696035</v>
      </c>
      <c r="D57" s="58">
        <f>D58</f>
        <v>10.696035</v>
      </c>
      <c r="E57" s="58"/>
      <c r="F57" s="58"/>
      <c r="G57" s="58"/>
      <c r="H57" s="22"/>
    </row>
    <row r="58" spans="1:8" s="50" customFormat="1" ht="27" customHeight="1" x14ac:dyDescent="0.3">
      <c r="A58" s="19">
        <v>6502</v>
      </c>
      <c r="B58" s="8" t="s">
        <v>128</v>
      </c>
      <c r="C58" s="66">
        <v>10.696035</v>
      </c>
      <c r="D58" s="47">
        <f>C58</f>
        <v>10.696035</v>
      </c>
      <c r="E58" s="47"/>
      <c r="F58" s="47"/>
      <c r="G58" s="47"/>
      <c r="H58" s="22"/>
    </row>
    <row r="59" spans="1:8" ht="27" customHeight="1" x14ac:dyDescent="0.3">
      <c r="A59" s="19"/>
      <c r="B59" s="4" t="s">
        <v>93</v>
      </c>
      <c r="C59" s="58">
        <f>C60</f>
        <v>23</v>
      </c>
      <c r="D59" s="58">
        <f>D60</f>
        <v>23</v>
      </c>
      <c r="E59" s="47"/>
      <c r="F59" s="47"/>
      <c r="G59" s="47"/>
      <c r="H59" s="22"/>
    </row>
    <row r="60" spans="1:8" ht="27" customHeight="1" x14ac:dyDescent="0.3">
      <c r="A60" s="19">
        <v>6704</v>
      </c>
      <c r="B60" s="8" t="s">
        <v>99</v>
      </c>
      <c r="C60" s="66">
        <v>23</v>
      </c>
      <c r="D60" s="47">
        <f>C60</f>
        <v>23</v>
      </c>
      <c r="E60" s="47"/>
      <c r="F60" s="47"/>
      <c r="G60" s="47"/>
      <c r="H60" s="22"/>
    </row>
    <row r="61" spans="1:8" s="25" customFormat="1" ht="27" customHeight="1" x14ac:dyDescent="0.35">
      <c r="A61" s="48"/>
      <c r="B61" s="4" t="s">
        <v>104</v>
      </c>
      <c r="C61" s="71">
        <f>C62</f>
        <v>4.8</v>
      </c>
      <c r="D61" s="58">
        <f>D62</f>
        <v>4.8</v>
      </c>
      <c r="E61" s="58"/>
      <c r="F61" s="58">
        <f>F62</f>
        <v>4.8</v>
      </c>
      <c r="G61" s="52"/>
      <c r="H61" s="49"/>
    </row>
    <row r="62" spans="1:8" ht="27" customHeight="1" x14ac:dyDescent="0.3">
      <c r="A62" s="19">
        <v>6912</v>
      </c>
      <c r="B62" s="8" t="s">
        <v>132</v>
      </c>
      <c r="C62" s="66">
        <v>4.8</v>
      </c>
      <c r="D62" s="47">
        <f>C62</f>
        <v>4.8</v>
      </c>
      <c r="E62" s="47"/>
      <c r="F62" s="47">
        <f>D62</f>
        <v>4.8</v>
      </c>
      <c r="G62" s="16"/>
      <c r="H62" s="22"/>
    </row>
    <row r="63" spans="1:8" ht="27" customHeight="1" x14ac:dyDescent="0.3">
      <c r="A63" s="19"/>
      <c r="B63" s="4" t="s">
        <v>129</v>
      </c>
      <c r="C63" s="15">
        <f>C64</f>
        <v>60</v>
      </c>
      <c r="D63" s="15">
        <f>D64</f>
        <v>60</v>
      </c>
      <c r="E63" s="16"/>
      <c r="F63" s="16"/>
      <c r="G63" s="15">
        <f>G64</f>
        <v>60</v>
      </c>
      <c r="H63" s="22"/>
    </row>
    <row r="64" spans="1:8" ht="27" customHeight="1" x14ac:dyDescent="0.3">
      <c r="A64" s="19">
        <v>7952</v>
      </c>
      <c r="B64" s="8" t="s">
        <v>133</v>
      </c>
      <c r="C64" s="53">
        <v>60</v>
      </c>
      <c r="D64" s="16">
        <f>C64</f>
        <v>60</v>
      </c>
      <c r="E64" s="16"/>
      <c r="F64" s="16"/>
      <c r="G64" s="16">
        <f>D64</f>
        <v>60</v>
      </c>
      <c r="H64" s="22"/>
    </row>
    <row r="65" spans="1:8" ht="27" hidden="1" customHeight="1" x14ac:dyDescent="0.3">
      <c r="A65" s="19"/>
      <c r="B65" s="4" t="s">
        <v>94</v>
      </c>
      <c r="C65" s="15">
        <f>C66</f>
        <v>0</v>
      </c>
      <c r="D65" s="15">
        <f>D66</f>
        <v>0</v>
      </c>
      <c r="E65" s="16"/>
      <c r="F65" s="16"/>
      <c r="G65" s="16"/>
      <c r="H65" s="22"/>
    </row>
    <row r="66" spans="1:8" ht="27" hidden="1" customHeight="1" x14ac:dyDescent="0.3">
      <c r="A66" s="19">
        <v>7854</v>
      </c>
      <c r="B66" s="8" t="s">
        <v>101</v>
      </c>
      <c r="C66" s="16"/>
      <c r="D66" s="16">
        <f>C66</f>
        <v>0</v>
      </c>
      <c r="E66" s="16"/>
      <c r="F66" s="16"/>
      <c r="G66" s="16"/>
      <c r="H66" s="22"/>
    </row>
    <row r="67" spans="1:8" s="14" customFormat="1" ht="40.5" customHeight="1" x14ac:dyDescent="0.25">
      <c r="A67" s="43" t="s">
        <v>71</v>
      </c>
      <c r="B67" s="26" t="s">
        <v>22</v>
      </c>
      <c r="C67" s="67">
        <f>C68+C72+C77+C79+C81</f>
        <v>885.54899999999998</v>
      </c>
      <c r="D67" s="67">
        <f>D68+D72+D77+D79+D81</f>
        <v>885.54899999999998</v>
      </c>
      <c r="E67" s="67"/>
      <c r="F67" s="70"/>
      <c r="G67" s="67"/>
    </row>
    <row r="68" spans="1:8" ht="27" customHeight="1" x14ac:dyDescent="0.25">
      <c r="A68" s="7"/>
      <c r="B68" s="4" t="s">
        <v>65</v>
      </c>
      <c r="C68" s="58">
        <f>C69+C70</f>
        <v>786.88234199999999</v>
      </c>
      <c r="D68" s="58">
        <f>D69+D70</f>
        <v>786.88234199999999</v>
      </c>
      <c r="E68" s="47"/>
      <c r="F68" s="47"/>
      <c r="G68" s="47"/>
    </row>
    <row r="69" spans="1:8" ht="27" customHeight="1" x14ac:dyDescent="0.25">
      <c r="A69" s="7">
        <v>6112</v>
      </c>
      <c r="B69" s="8" t="s">
        <v>68</v>
      </c>
      <c r="C69" s="65">
        <v>670.76430500000004</v>
      </c>
      <c r="D69" s="47">
        <f>C69</f>
        <v>670.76430500000004</v>
      </c>
      <c r="E69" s="47"/>
      <c r="F69" s="47"/>
      <c r="G69" s="47"/>
    </row>
    <row r="70" spans="1:8" ht="27" customHeight="1" x14ac:dyDescent="0.25">
      <c r="A70" s="7">
        <v>6115</v>
      </c>
      <c r="B70" s="8" t="s">
        <v>116</v>
      </c>
      <c r="C70" s="66">
        <v>116.118037</v>
      </c>
      <c r="D70" s="47">
        <f>C70</f>
        <v>116.118037</v>
      </c>
      <c r="E70" s="47"/>
      <c r="F70" s="47"/>
      <c r="G70" s="47"/>
    </row>
    <row r="71" spans="1:8" ht="27" hidden="1" customHeight="1" x14ac:dyDescent="0.25">
      <c r="A71" s="7"/>
      <c r="B71" s="8"/>
      <c r="C71" s="47"/>
      <c r="D71" s="47"/>
      <c r="E71" s="47"/>
      <c r="F71" s="47"/>
      <c r="G71" s="47"/>
    </row>
    <row r="72" spans="1:8" ht="27" customHeight="1" x14ac:dyDescent="0.25">
      <c r="A72" s="7"/>
      <c r="B72" s="4" t="s">
        <v>92</v>
      </c>
      <c r="C72" s="58">
        <f>SUM(C73:C76)</f>
        <v>24.866658000000001</v>
      </c>
      <c r="D72" s="58">
        <f>SUM(D73:D76)</f>
        <v>24.866658000000001</v>
      </c>
      <c r="E72" s="47"/>
      <c r="F72" s="47"/>
      <c r="G72" s="47"/>
    </row>
    <row r="73" spans="1:8" ht="27" customHeight="1" x14ac:dyDescent="0.25">
      <c r="A73" s="7">
        <v>6301</v>
      </c>
      <c r="B73" s="8" t="s">
        <v>95</v>
      </c>
      <c r="C73" s="66">
        <v>18.526709</v>
      </c>
      <c r="D73" s="47">
        <f>C73</f>
        <v>18.526709</v>
      </c>
      <c r="E73" s="47"/>
      <c r="F73" s="47"/>
      <c r="G73" s="47"/>
    </row>
    <row r="74" spans="1:8" ht="27" customHeight="1" x14ac:dyDescent="0.25">
      <c r="A74" s="7">
        <v>6302</v>
      </c>
      <c r="B74" s="8" t="s">
        <v>96</v>
      </c>
      <c r="C74" s="66">
        <v>3.176005</v>
      </c>
      <c r="D74" s="47">
        <f>C74</f>
        <v>3.176005</v>
      </c>
      <c r="E74" s="47"/>
      <c r="F74" s="47"/>
      <c r="G74" s="47"/>
    </row>
    <row r="75" spans="1:8" ht="27" customHeight="1" x14ac:dyDescent="0.25">
      <c r="A75" s="7">
        <v>6303</v>
      </c>
      <c r="B75" s="8" t="s">
        <v>117</v>
      </c>
      <c r="C75" s="66">
        <v>2.1173380000000002</v>
      </c>
      <c r="D75" s="47">
        <f>C75</f>
        <v>2.1173380000000002</v>
      </c>
      <c r="E75" s="47"/>
      <c r="F75" s="47"/>
      <c r="G75" s="47"/>
    </row>
    <row r="76" spans="1:8" ht="27" customHeight="1" x14ac:dyDescent="0.25">
      <c r="A76" s="7">
        <v>6304</v>
      </c>
      <c r="B76" s="8" t="s">
        <v>97</v>
      </c>
      <c r="C76" s="66">
        <v>1.0466059999999999</v>
      </c>
      <c r="D76" s="47">
        <f>C76</f>
        <v>1.0466059999999999</v>
      </c>
      <c r="E76" s="47"/>
      <c r="F76" s="47"/>
      <c r="G76" s="47"/>
    </row>
    <row r="77" spans="1:8" ht="27" customHeight="1" x14ac:dyDescent="0.25">
      <c r="A77" s="7"/>
      <c r="B77" s="4" t="s">
        <v>102</v>
      </c>
      <c r="C77" s="15">
        <f>C78</f>
        <v>73.8</v>
      </c>
      <c r="D77" s="15">
        <f>D78</f>
        <v>73.8</v>
      </c>
      <c r="E77" s="16"/>
      <c r="F77" s="16"/>
      <c r="G77" s="16"/>
    </row>
    <row r="78" spans="1:8" ht="27" customHeight="1" x14ac:dyDescent="0.25">
      <c r="A78" s="7">
        <v>6449</v>
      </c>
      <c r="B78" s="8" t="s">
        <v>134</v>
      </c>
      <c r="C78" s="69">
        <v>73.8</v>
      </c>
      <c r="D78" s="16">
        <f>C78</f>
        <v>73.8</v>
      </c>
      <c r="E78" s="16"/>
      <c r="F78" s="16"/>
      <c r="G78" s="16"/>
    </row>
    <row r="79" spans="1:8" ht="27" hidden="1" customHeight="1" x14ac:dyDescent="0.25">
      <c r="A79" s="7"/>
      <c r="B79" s="4" t="s">
        <v>103</v>
      </c>
      <c r="C79" s="15">
        <f>C80</f>
        <v>0</v>
      </c>
      <c r="D79" s="15">
        <f>D80</f>
        <v>0</v>
      </c>
      <c r="E79" s="16"/>
      <c r="F79" s="16"/>
      <c r="G79" s="16"/>
    </row>
    <row r="80" spans="1:8" ht="27" hidden="1" customHeight="1" x14ac:dyDescent="0.25">
      <c r="A80" s="7">
        <v>6613</v>
      </c>
      <c r="B80" s="29" t="s">
        <v>105</v>
      </c>
      <c r="C80" s="16"/>
      <c r="D80" s="16">
        <f>C80</f>
        <v>0</v>
      </c>
      <c r="E80" s="16"/>
      <c r="F80" s="16"/>
      <c r="G80" s="16"/>
    </row>
    <row r="81" spans="1:7" ht="27" hidden="1" customHeight="1" x14ac:dyDescent="0.25">
      <c r="A81" s="7"/>
      <c r="B81" s="4" t="s">
        <v>104</v>
      </c>
      <c r="C81" s="15">
        <f>C82</f>
        <v>0</v>
      </c>
      <c r="D81" s="15">
        <f>D82</f>
        <v>0</v>
      </c>
      <c r="E81" s="15"/>
      <c r="F81" s="15">
        <f>F82</f>
        <v>0</v>
      </c>
      <c r="G81" s="15"/>
    </row>
    <row r="82" spans="1:7" ht="27" hidden="1" customHeight="1" x14ac:dyDescent="0.25">
      <c r="A82" s="7">
        <v>6907</v>
      </c>
      <c r="B82" s="8" t="s">
        <v>130</v>
      </c>
      <c r="C82" s="16"/>
      <c r="D82" s="16">
        <f>C82</f>
        <v>0</v>
      </c>
      <c r="E82" s="16"/>
      <c r="F82" s="16">
        <f>C82</f>
        <v>0</v>
      </c>
      <c r="G82" s="16"/>
    </row>
    <row r="83" spans="1:7" ht="27" customHeight="1" x14ac:dyDescent="0.25">
      <c r="A83" s="43" t="s">
        <v>106</v>
      </c>
      <c r="B83" s="26" t="s">
        <v>107</v>
      </c>
      <c r="C83" s="58">
        <f>C84+C87</f>
        <v>42.232500999999999</v>
      </c>
      <c r="D83" s="58">
        <f>D84+D87</f>
        <v>6.0699149999999999</v>
      </c>
      <c r="E83" s="47"/>
      <c r="F83" s="47"/>
      <c r="G83" s="47"/>
    </row>
    <row r="84" spans="1:7" s="25" customFormat="1" ht="27" customHeight="1" x14ac:dyDescent="0.25">
      <c r="A84" s="3"/>
      <c r="B84" s="4" t="s">
        <v>59</v>
      </c>
      <c r="C84" s="58">
        <f>C85+C86</f>
        <v>40.637628999999997</v>
      </c>
      <c r="D84" s="58">
        <f>D86</f>
        <v>4.4750430000000003</v>
      </c>
      <c r="E84" s="58">
        <f>E86</f>
        <v>4.4750430000000003</v>
      </c>
      <c r="F84" s="58"/>
      <c r="G84" s="58"/>
    </row>
    <row r="85" spans="1:7" s="25" customFormat="1" ht="27" customHeight="1" x14ac:dyDescent="0.25">
      <c r="A85" s="19">
        <v>6001</v>
      </c>
      <c r="B85" s="8" t="s">
        <v>60</v>
      </c>
      <c r="C85" s="65">
        <v>36.162585999999997</v>
      </c>
      <c r="D85" s="47">
        <f>C85</f>
        <v>36.162585999999997</v>
      </c>
      <c r="E85" s="47">
        <f>D85</f>
        <v>36.162585999999997</v>
      </c>
      <c r="F85" s="47"/>
      <c r="G85" s="47"/>
    </row>
    <row r="86" spans="1:7" ht="27" customHeight="1" x14ac:dyDescent="0.25">
      <c r="A86" s="19">
        <v>6003</v>
      </c>
      <c r="B86" s="8" t="s">
        <v>62</v>
      </c>
      <c r="C86" s="65">
        <v>4.4750430000000003</v>
      </c>
      <c r="D86" s="47">
        <f>C86</f>
        <v>4.4750430000000003</v>
      </c>
      <c r="E86" s="47">
        <f>D86</f>
        <v>4.4750430000000003</v>
      </c>
      <c r="F86" s="47"/>
      <c r="G86" s="47"/>
    </row>
    <row r="87" spans="1:7" s="25" customFormat="1" ht="27" customHeight="1" x14ac:dyDescent="0.25">
      <c r="A87" s="3"/>
      <c r="B87" s="4" t="s">
        <v>63</v>
      </c>
      <c r="C87" s="58">
        <f>C88</f>
        <v>1.5948720000000001</v>
      </c>
      <c r="D87" s="58">
        <f>D88</f>
        <v>1.5948720000000001</v>
      </c>
      <c r="E87" s="58">
        <f>E88</f>
        <v>1.5948720000000001</v>
      </c>
      <c r="F87" s="58"/>
      <c r="G87" s="58"/>
    </row>
    <row r="88" spans="1:7" ht="27" customHeight="1" x14ac:dyDescent="0.25">
      <c r="A88" s="54">
        <v>6051</v>
      </c>
      <c r="B88" s="55" t="s">
        <v>100</v>
      </c>
      <c r="C88" s="59">
        <v>1.5948720000000001</v>
      </c>
      <c r="D88" s="60">
        <f>C88</f>
        <v>1.5948720000000001</v>
      </c>
      <c r="E88" s="60">
        <f>D88</f>
        <v>1.5948720000000001</v>
      </c>
      <c r="F88" s="60"/>
      <c r="G88" s="60"/>
    </row>
    <row r="89" spans="1:7" s="25" customFormat="1" ht="27" customHeight="1" x14ac:dyDescent="0.25">
      <c r="A89" s="3"/>
      <c r="B89" s="64" t="s">
        <v>65</v>
      </c>
      <c r="C89" s="62">
        <f>SUM(C90:C93)</f>
        <v>5.9667580000000005</v>
      </c>
      <c r="D89" s="62">
        <f>SUM(D90:D93)</f>
        <v>5.9667580000000005</v>
      </c>
      <c r="E89" s="62">
        <f>SUM(E90:E93)</f>
        <v>1.3829399999999998</v>
      </c>
      <c r="F89" s="58"/>
      <c r="G89" s="58"/>
    </row>
    <row r="90" spans="1:7" ht="27" customHeight="1" x14ac:dyDescent="0.25">
      <c r="A90" s="56">
        <v>6101</v>
      </c>
      <c r="B90" s="8" t="s">
        <v>66</v>
      </c>
      <c r="C90" s="61">
        <v>1.1519999999999999</v>
      </c>
      <c r="D90" s="47">
        <f>C90</f>
        <v>1.1519999999999999</v>
      </c>
      <c r="E90" s="47">
        <f>D90</f>
        <v>1.1519999999999999</v>
      </c>
      <c r="F90" s="47"/>
      <c r="G90" s="47"/>
    </row>
    <row r="91" spans="1:7" ht="27" customHeight="1" x14ac:dyDescent="0.25">
      <c r="A91" s="56">
        <v>6112</v>
      </c>
      <c r="B91" s="8" t="s">
        <v>68</v>
      </c>
      <c r="C91" s="61">
        <v>4.4038180000000002</v>
      </c>
      <c r="D91" s="47">
        <f>C91</f>
        <v>4.4038180000000002</v>
      </c>
      <c r="E91" s="47"/>
      <c r="F91" s="47"/>
      <c r="G91" s="47"/>
    </row>
    <row r="92" spans="1:7" ht="27" customHeight="1" x14ac:dyDescent="0.25">
      <c r="A92" s="56">
        <v>6113</v>
      </c>
      <c r="B92" s="8" t="s">
        <v>69</v>
      </c>
      <c r="C92" s="61">
        <v>0.18</v>
      </c>
      <c r="D92" s="47">
        <f>C92</f>
        <v>0.18</v>
      </c>
      <c r="E92" s="47"/>
      <c r="F92" s="47"/>
      <c r="G92" s="47"/>
    </row>
    <row r="93" spans="1:7" ht="27" customHeight="1" x14ac:dyDescent="0.25">
      <c r="A93" s="56">
        <v>6115</v>
      </c>
      <c r="B93" s="8" t="s">
        <v>70</v>
      </c>
      <c r="C93" s="61">
        <v>0.23094000000000001</v>
      </c>
      <c r="D93" s="47">
        <f>C93</f>
        <v>0.23094000000000001</v>
      </c>
      <c r="E93" s="47">
        <f>D93</f>
        <v>0.23094000000000001</v>
      </c>
      <c r="F93" s="47"/>
      <c r="G93" s="47"/>
    </row>
    <row r="94" spans="1:7" s="25" customFormat="1" ht="27" customHeight="1" x14ac:dyDescent="0.25">
      <c r="A94" s="57"/>
      <c r="B94" s="64" t="s">
        <v>92</v>
      </c>
      <c r="C94" s="62">
        <f>SUM(C95:C98)</f>
        <v>11.424740999999999</v>
      </c>
      <c r="D94" s="62">
        <f>SUM(D95:D98)</f>
        <v>11.424740999999999</v>
      </c>
      <c r="E94" s="58"/>
      <c r="F94" s="58"/>
      <c r="G94" s="58"/>
    </row>
    <row r="95" spans="1:7" ht="27" customHeight="1" x14ac:dyDescent="0.25">
      <c r="A95" s="56">
        <v>6301</v>
      </c>
      <c r="B95" s="8" t="s">
        <v>95</v>
      </c>
      <c r="C95" s="61">
        <v>8.4979410000000009</v>
      </c>
      <c r="D95" s="47">
        <f>C95</f>
        <v>8.4979410000000009</v>
      </c>
      <c r="E95" s="47"/>
      <c r="F95" s="47"/>
      <c r="G95" s="47"/>
    </row>
    <row r="96" spans="1:7" ht="27" customHeight="1" x14ac:dyDescent="0.25">
      <c r="A96" s="56">
        <v>6302</v>
      </c>
      <c r="B96" s="8" t="s">
        <v>96</v>
      </c>
      <c r="C96" s="61">
        <v>1.463401</v>
      </c>
      <c r="D96" s="47">
        <f>C96</f>
        <v>1.463401</v>
      </c>
      <c r="E96" s="47"/>
      <c r="F96" s="47"/>
      <c r="G96" s="47"/>
    </row>
    <row r="97" spans="1:7" ht="27" customHeight="1" x14ac:dyDescent="0.25">
      <c r="A97" s="56">
        <v>6303</v>
      </c>
      <c r="B97" s="8" t="s">
        <v>117</v>
      </c>
      <c r="C97" s="61">
        <v>0.97560100000000005</v>
      </c>
      <c r="D97" s="47">
        <f>C97</f>
        <v>0.97560100000000005</v>
      </c>
      <c r="E97" s="47"/>
      <c r="F97" s="47"/>
      <c r="G97" s="47"/>
    </row>
    <row r="98" spans="1:7" ht="25.5" customHeight="1" x14ac:dyDescent="0.25">
      <c r="A98" s="56">
        <v>6304</v>
      </c>
      <c r="B98" s="8" t="s">
        <v>97</v>
      </c>
      <c r="C98" s="61">
        <v>0.48779800000000001</v>
      </c>
      <c r="D98" s="63">
        <f>C98</f>
        <v>0.48779800000000001</v>
      </c>
      <c r="E98" s="63"/>
      <c r="F98" s="63"/>
      <c r="G98" s="63"/>
    </row>
    <row r="99" spans="1:7" ht="18.75" x14ac:dyDescent="0.3">
      <c r="C99" s="77" t="s">
        <v>118</v>
      </c>
      <c r="D99" s="77"/>
      <c r="E99" s="77"/>
      <c r="F99" s="77"/>
      <c r="G99" s="77"/>
    </row>
    <row r="100" spans="1:7" ht="18.75" x14ac:dyDescent="0.3">
      <c r="B100" s="1"/>
      <c r="C100" s="78" t="s">
        <v>45</v>
      </c>
      <c r="D100" s="78"/>
      <c r="E100" s="78"/>
      <c r="F100" s="78"/>
      <c r="G100" s="78"/>
    </row>
    <row r="101" spans="1:7" ht="18.75" x14ac:dyDescent="0.3">
      <c r="A101" s="2"/>
    </row>
    <row r="105" spans="1:7" ht="15.75" x14ac:dyDescent="0.25">
      <c r="C105" s="84" t="s">
        <v>76</v>
      </c>
      <c r="D105" s="84"/>
      <c r="E105" s="84"/>
      <c r="F105" s="84"/>
      <c r="G105" s="84"/>
    </row>
  </sheetData>
  <mergeCells count="13">
    <mergeCell ref="C99:G99"/>
    <mergeCell ref="C100:G100"/>
    <mergeCell ref="C105:G105"/>
    <mergeCell ref="A1:G1"/>
    <mergeCell ref="A4:G4"/>
    <mergeCell ref="A5:G5"/>
    <mergeCell ref="A6:G6"/>
    <mergeCell ref="A7:G7"/>
    <mergeCell ref="A8:A9"/>
    <mergeCell ref="B8:B9"/>
    <mergeCell ref="C8:C9"/>
    <mergeCell ref="D8:D9"/>
    <mergeCell ref="E8:G8"/>
  </mergeCells>
  <pageMargins left="0.28000000000000003" right="0.19" top="0.37" bottom="0.39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Bieu 13_2019</vt:lpstr>
      <vt:lpstr>Bieu 14_2019</vt:lpstr>
      <vt:lpstr>Bieu 15_2018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</dc:creator>
  <cp:lastModifiedBy>PC</cp:lastModifiedBy>
  <cp:lastPrinted>2019-06-09T08:59:51Z</cp:lastPrinted>
  <dcterms:created xsi:type="dcterms:W3CDTF">2018-05-23T03:54:58Z</dcterms:created>
  <dcterms:modified xsi:type="dcterms:W3CDTF">2019-07-05T07:38:24Z</dcterms:modified>
</cp:coreProperties>
</file>